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3256" windowHeight="8856" tabRatio="627" activeTab="6"/>
  </bookViews>
  <sheets>
    <sheet name="5 класс" sheetId="5" r:id="rId1"/>
    <sheet name="6 класс" sheetId="6" r:id="rId2"/>
    <sheet name="7 класс" sheetId="8" r:id="rId3"/>
    <sheet name="8 класс" sheetId="1" r:id="rId4"/>
    <sheet name="9 класс" sheetId="2" r:id="rId5"/>
    <sheet name="10 класс" sheetId="3" r:id="rId6"/>
    <sheet name="11 класс" sheetId="4" r:id="rId7"/>
  </sheets>
  <definedNames>
    <definedName name="_xlnm._FilterDatabase" localSheetId="5" hidden="1">'10 класс'!$B$2:$F$12</definedName>
    <definedName name="_xlnm._FilterDatabase" localSheetId="6" hidden="1">'11 класс'!$B$2:$F$11</definedName>
    <definedName name="_xlnm._FilterDatabase" localSheetId="0" hidden="1">'5 класс'!$B$2:$F$27</definedName>
    <definedName name="_xlnm._FilterDatabase" localSheetId="1" hidden="1">'6 класс'!$B$2:$F$35</definedName>
    <definedName name="_xlnm._FilterDatabase" localSheetId="2" hidden="1">'7 класс'!$B$2:$F$33</definedName>
    <definedName name="_xlnm._FilterDatabase" localSheetId="3" hidden="1">'8 класс'!$B$2:$F$22</definedName>
    <definedName name="_xlnm._FilterDatabase" localSheetId="4" hidden="1">'9 класс'!$B$2:$F$24</definedName>
  </definedNames>
  <calcPr calcId="145621" calcOnSave="0"/>
</workbook>
</file>

<file path=xl/calcChain.xml><?xml version="1.0" encoding="utf-8"?>
<calcChain xmlns="http://schemas.openxmlformats.org/spreadsheetml/2006/main">
  <c r="E5" i="5" l="1"/>
  <c r="E7" i="5"/>
  <c r="E9" i="5"/>
  <c r="E10" i="5"/>
  <c r="E13" i="5"/>
  <c r="E15" i="5"/>
  <c r="E21" i="5"/>
  <c r="E25" i="5"/>
  <c r="E26" i="5"/>
  <c r="E27" i="5"/>
  <c r="E4" i="5"/>
  <c r="E3" i="5"/>
  <c r="E5" i="2" l="1"/>
  <c r="E8" i="2"/>
  <c r="E20" i="2"/>
  <c r="E9" i="2"/>
  <c r="E21" i="2"/>
  <c r="E22" i="2"/>
  <c r="E10" i="2"/>
  <c r="E23" i="2"/>
  <c r="E11" i="2"/>
  <c r="E12" i="2"/>
  <c r="E13" i="2"/>
  <c r="E14" i="2"/>
  <c r="E15" i="2"/>
  <c r="E6" i="2"/>
  <c r="E16" i="2"/>
  <c r="E17" i="2"/>
  <c r="E24" i="2"/>
  <c r="E18" i="2"/>
  <c r="E4" i="2"/>
  <c r="E19" i="2"/>
  <c r="E7" i="2"/>
  <c r="E3" i="2"/>
  <c r="E6" i="4"/>
  <c r="E5" i="4"/>
  <c r="E4" i="4"/>
  <c r="E4" i="3"/>
  <c r="E3" i="3"/>
  <c r="E5" i="3"/>
  <c r="E7" i="1"/>
  <c r="E5" i="1"/>
  <c r="E6" i="1"/>
  <c r="E4" i="1"/>
  <c r="E15" i="8"/>
  <c r="E14" i="8"/>
  <c r="E16" i="8"/>
  <c r="E13" i="8"/>
  <c r="E33" i="8"/>
  <c r="E27" i="8"/>
  <c r="E29" i="8"/>
  <c r="E25" i="8"/>
  <c r="E23" i="8"/>
  <c r="E24" i="8"/>
  <c r="E19" i="8"/>
  <c r="E26" i="8"/>
  <c r="E21" i="8"/>
  <c r="E18" i="8"/>
  <c r="E11" i="6"/>
  <c r="E10" i="6"/>
  <c r="E5" i="6"/>
  <c r="E21" i="6"/>
  <c r="E9" i="6"/>
  <c r="E30" i="6"/>
  <c r="E26" i="6"/>
  <c r="E23" i="6"/>
  <c r="E22" i="6"/>
  <c r="E19" i="6"/>
  <c r="E13" i="6"/>
  <c r="E12" i="6"/>
  <c r="E7" i="6"/>
  <c r="E18" i="6"/>
  <c r="E35" i="6"/>
  <c r="E34" i="6"/>
  <c r="E28" i="6"/>
  <c r="E33" i="6"/>
  <c r="E32" i="6"/>
  <c r="E3" i="4" l="1"/>
  <c r="E8" i="4"/>
  <c r="E11" i="3"/>
  <c r="E10" i="3"/>
  <c r="E9" i="3"/>
  <c r="E8" i="3"/>
  <c r="E7" i="3"/>
  <c r="E6" i="3"/>
  <c r="E14" i="1"/>
  <c r="E8" i="1"/>
  <c r="E10" i="8"/>
  <c r="E8" i="8"/>
  <c r="E7" i="8"/>
  <c r="E3" i="8"/>
  <c r="E6" i="8"/>
  <c r="E12" i="8"/>
  <c r="E5" i="8"/>
  <c r="E11" i="8"/>
  <c r="E9" i="8"/>
  <c r="E3" i="6" l="1"/>
  <c r="E24" i="6"/>
  <c r="E27" i="6"/>
  <c r="E20" i="6"/>
  <c r="E15" i="6"/>
  <c r="E8" i="6" l="1"/>
  <c r="E6" i="6"/>
  <c r="E11" i="4" l="1"/>
  <c r="E10" i="4"/>
  <c r="E9" i="4"/>
  <c r="E12" i="3"/>
</calcChain>
</file>

<file path=xl/sharedStrings.xml><?xml version="1.0" encoding="utf-8"?>
<sst xmlns="http://schemas.openxmlformats.org/spreadsheetml/2006/main" count="649" uniqueCount="201">
  <si>
    <t>баллы</t>
  </si>
  <si>
    <t xml:space="preserve">макс кол-во баллов </t>
  </si>
  <si>
    <t xml:space="preserve">школа </t>
  </si>
  <si>
    <t>%</t>
  </si>
  <si>
    <t>МБОУ "Коношская СШ имени Н.П. Лавёрова"</t>
  </si>
  <si>
    <t>ФИО учителя</t>
  </si>
  <si>
    <t>ФАМИЛИЯ Имя и Отчество участника</t>
  </si>
  <si>
    <t>Фамилия Имя и Отчество участника</t>
  </si>
  <si>
    <t>Лукина Мария Алексеевна</t>
  </si>
  <si>
    <t>Цеповяз Диана Александровна</t>
  </si>
  <si>
    <t>Вилакова И.П.</t>
  </si>
  <si>
    <t>Власова Г.В.</t>
  </si>
  <si>
    <t>Мерёжина Н.Н.</t>
  </si>
  <si>
    <t>Власова Мария Игоревна</t>
  </si>
  <si>
    <t>Скурихина Кира Андреевна</t>
  </si>
  <si>
    <t>Андреев Илья Алексеевич</t>
  </si>
  <si>
    <t>Ершова Е.В.</t>
  </si>
  <si>
    <t>Букаева Таисия Дмитриевна</t>
  </si>
  <si>
    <t>Юрин Артур Сергеевич</t>
  </si>
  <si>
    <t>Пальчикова А.А</t>
  </si>
  <si>
    <t xml:space="preserve"> Писарев Матвей Степанович</t>
  </si>
  <si>
    <t>Пальчикова А.А.</t>
  </si>
  <si>
    <t>Черепанова Ульяна Сергеевна</t>
  </si>
  <si>
    <t>Гергедава Анастасия Кахаевна</t>
  </si>
  <si>
    <t>Комотёсова Н.Н.</t>
  </si>
  <si>
    <t>Кузнецова Л.В.</t>
  </si>
  <si>
    <t>Ершова Анастасия Сергеевна</t>
  </si>
  <si>
    <t>Закатов Леонид Сергеевич</t>
  </si>
  <si>
    <t>Кокачев Климентий Васильевич</t>
  </si>
  <si>
    <t>Лупандина Вероника Артемовна</t>
  </si>
  <si>
    <t>Румянцев Илья Владимирович</t>
  </si>
  <si>
    <t>Смирнова Софья Андреевна</t>
  </si>
  <si>
    <t>Шушерин Николай Михайлович</t>
  </si>
  <si>
    <t>Мельникова Алина Андреевна</t>
  </si>
  <si>
    <t>Горбачёва Алина Евгеньевна</t>
  </si>
  <si>
    <t>Ершов Илья Владимирович</t>
  </si>
  <si>
    <t>Фомина Полина Александровна</t>
  </si>
  <si>
    <t>Филин Денис Сергеевич</t>
  </si>
  <si>
    <t>Тошова Ольга Шамшодовна</t>
  </si>
  <si>
    <t>Архачёва Василиса Витальевна</t>
  </si>
  <si>
    <t>Ермолин Максим Николаевич</t>
  </si>
  <si>
    <t>Красов Арсений Сергеевич</t>
  </si>
  <si>
    <t>Лукаш Анастасия Павловна</t>
  </si>
  <si>
    <t>Куланин Матвей Андреевич</t>
  </si>
  <si>
    <t>Юрьева Ксения Васильевна</t>
  </si>
  <si>
    <t>Васильева Карина Сергеевна</t>
  </si>
  <si>
    <t>Ерина Арина Олеговна</t>
  </si>
  <si>
    <t>Панова Елизавета Александровна</t>
  </si>
  <si>
    <t>Кожемякин Андрей Иванович</t>
  </si>
  <si>
    <t xml:space="preserve">Гаврилова Мария  Сергеевна </t>
  </si>
  <si>
    <t xml:space="preserve">Жижикина Алена Сергеевна </t>
  </si>
  <si>
    <t>Базанов Евгений Дмитриевич</t>
  </si>
  <si>
    <t>Тупота Андрей Викторович</t>
  </si>
  <si>
    <t>Ибрагимов Руслан Александрович</t>
  </si>
  <si>
    <t>Саримсаков Хаджиакбар Салимович</t>
  </si>
  <si>
    <t>Сидоровский Денис Сергеевич</t>
  </si>
  <si>
    <t>Буторин Владимир Александрович</t>
  </si>
  <si>
    <t>Орехов Илья Артёмович</t>
  </si>
  <si>
    <t xml:space="preserve">Новгородова Виталина Алексеевна </t>
  </si>
  <si>
    <t xml:space="preserve">Киселева Полина Павловна </t>
  </si>
  <si>
    <t>Вохтомин Тимур Алексеевич</t>
  </si>
  <si>
    <t>Анфимова Елизавета Александровна</t>
  </si>
  <si>
    <t>Опаницына Диана Александровна</t>
  </si>
  <si>
    <t>Анфимова Валерия Александровна</t>
  </si>
  <si>
    <t>Симановский Дмитрий Александрович</t>
  </si>
  <si>
    <t>Трифанов Максим Сергеевич</t>
  </si>
  <si>
    <t>Григорьева Ксения Евгеньевна</t>
  </si>
  <si>
    <t>Подольская Кристина Максимовна</t>
  </si>
  <si>
    <t>Решетникова Елизавета Владимировна</t>
  </si>
  <si>
    <t>5 класс Литература (школьный этап)</t>
  </si>
  <si>
    <t>6 класс Литература (школьный этап)</t>
  </si>
  <si>
    <t>7 класс Литература (школьный этап)</t>
  </si>
  <si>
    <t>11 класс Литература (школьный этап)</t>
  </si>
  <si>
    <t>10 класс Литература(школьный этап)</t>
  </si>
  <si>
    <t>8 класс Литература (школьный этап)</t>
  </si>
  <si>
    <t>9 класс Литература (школьный этап)</t>
  </si>
  <si>
    <t>Пинаевская Дарья Алексеевна</t>
  </si>
  <si>
    <t>Пригодин Андрей Алексеевич</t>
  </si>
  <si>
    <t>Севастьянова Анастасия Алексеевна</t>
  </si>
  <si>
    <t xml:space="preserve">Сёмова Ксения Николаевна </t>
  </si>
  <si>
    <t xml:space="preserve">Райков Степан Владимирович </t>
  </si>
  <si>
    <t>Поздеева Влада Анатольевна</t>
  </si>
  <si>
    <t>Арсенина Нина Сергеевна</t>
  </si>
  <si>
    <t>Глухарева Анна Николаевна</t>
  </si>
  <si>
    <t xml:space="preserve"> Катунина Полина Валерьевна</t>
  </si>
  <si>
    <t>Клюшанова Алина Вадимовна</t>
  </si>
  <si>
    <t>МБОУ "Коношеозерская СШ им. В.А.Корытова"</t>
  </si>
  <si>
    <t>Ионина О.А.</t>
  </si>
  <si>
    <t>Башкирев Алексей Николаевич</t>
  </si>
  <si>
    <t>Ефремычева Г.И.</t>
  </si>
  <si>
    <t>Егоров Павел Александрович</t>
  </si>
  <si>
    <t>Илатовская София Алексеевна</t>
  </si>
  <si>
    <t>Хохлов Данил Михайлович</t>
  </si>
  <si>
    <t>Филиппова Дарья Дмитриевна</t>
  </si>
  <si>
    <t>Филиппова Татьяна Дмитриевна</t>
  </si>
  <si>
    <t>Смирнов Александр Дмитриевич</t>
  </si>
  <si>
    <t>Замыцкий Михаил Евгеньевич</t>
  </si>
  <si>
    <t>Колесникович  Карина Александровна</t>
  </si>
  <si>
    <t>Наумов Вячеслав Александрович</t>
  </si>
  <si>
    <t>Старцева Екатерина Александровна</t>
  </si>
  <si>
    <t>Мачаликашвили Айшат Мовсаровна</t>
  </si>
  <si>
    <t>МБОУ "Подюжская СШ им. В.А. Абрамова"</t>
  </si>
  <si>
    <t>Шубина Е.В.</t>
  </si>
  <si>
    <t>Сархадова Мария Валерьевна</t>
  </si>
  <si>
    <t>Страшненков Никита Андреевич</t>
  </si>
  <si>
    <t>Куклинова Марьяна Сергеевна</t>
  </si>
  <si>
    <t>Черсунов Данил Сергеевич</t>
  </si>
  <si>
    <t>Юсупмурзина Полина Юрьевна</t>
  </si>
  <si>
    <t>Тухватчина Евгения Романовна</t>
  </si>
  <si>
    <t>Быкова А.В.</t>
  </si>
  <si>
    <t>Корытова Полина Владимировна</t>
  </si>
  <si>
    <t>Корытова Е.М.</t>
  </si>
  <si>
    <t>Скалозубова София Андреевна</t>
  </si>
  <si>
    <t>Кишкина Дарья Олеговна</t>
  </si>
  <si>
    <t>МБОУ "Вохтомская ОШ"</t>
  </si>
  <si>
    <t>Рудакова О.М.</t>
  </si>
  <si>
    <t>Виноградов Алексей Владимирович</t>
  </si>
  <si>
    <t>Гольцева О.В.</t>
  </si>
  <si>
    <t>Ивашов Роман Сергеевич</t>
  </si>
  <si>
    <t>Гандзий Иоланта Николаевна</t>
  </si>
  <si>
    <t>Ивашова Анна Сергеевна</t>
  </si>
  <si>
    <t>Кулик Ольга Павловна</t>
  </si>
  <si>
    <t>МБОУ "Тавреньгская СШ"</t>
  </si>
  <si>
    <t xml:space="preserve">Сидоровская Е. В. </t>
  </si>
  <si>
    <t>Бормотова Маргарита Владимировна</t>
  </si>
  <si>
    <t>МБОУ "Ерцевская СШ им. С.И. Бочарова"</t>
  </si>
  <si>
    <t>Черноусова Г.Д.</t>
  </si>
  <si>
    <t>Горовенко Варвара Сергеевна</t>
  </si>
  <si>
    <t>Шатаев Семён Александрович</t>
  </si>
  <si>
    <t>Черепанова Варвара Андреевна</t>
  </si>
  <si>
    <t>Пальчиков Александр Андреевич</t>
  </si>
  <si>
    <t>Рыжков Артём Алексеевич</t>
  </si>
  <si>
    <t>Соколова Марина Алексеевна</t>
  </si>
  <si>
    <t>Фрикликас Егор Максимович</t>
  </si>
  <si>
    <t>Юрьева Виктория Максимовна</t>
  </si>
  <si>
    <t>Золтов Дмитрий Николаевич</t>
  </si>
  <si>
    <t>Каданцева Н.В.</t>
  </si>
  <si>
    <t>Виноградов Алексей Иванович</t>
  </si>
  <si>
    <t>Змиевская Милана Александровна</t>
  </si>
  <si>
    <t>Малышкина Алиса Юрьевна</t>
  </si>
  <si>
    <t>Лыла София Эдуардовна</t>
  </si>
  <si>
    <t>Черепанов Роман Дмитриевич</t>
  </si>
  <si>
    <t>Малинина Елизавета Валерьевна</t>
  </si>
  <si>
    <t>Руссу Дарина Руслановна</t>
  </si>
  <si>
    <t>Силичева Варвара Дмитриевна</t>
  </si>
  <si>
    <t>Вавилина Варвара Алексеевна</t>
  </si>
  <si>
    <t>Лопатина Варвара Викторовна</t>
  </si>
  <si>
    <t>Лигостаева Екатерина Анатольевна</t>
  </si>
  <si>
    <t>Валуевич Арина Алексеевна</t>
  </si>
  <si>
    <t>Пугачева И.Г.</t>
  </si>
  <si>
    <t>МБОУ "Климовская СШ"</t>
  </si>
  <si>
    <t>Пателина Е.М.</t>
  </si>
  <si>
    <t>Петрова М.Н.</t>
  </si>
  <si>
    <t>Козлов Станислав Викторович</t>
  </si>
  <si>
    <t>Шахова Алина Алексеевна</t>
  </si>
  <si>
    <t>Левшинова Олеся Васильевна</t>
  </si>
  <si>
    <t>МБОУ "Лесозаводская СШ"</t>
  </si>
  <si>
    <t>Петрова Т.Н.</t>
  </si>
  <si>
    <t>Харламов Кирилл Сергеевич</t>
  </si>
  <si>
    <t>Варганов Кирилл Андреевич</t>
  </si>
  <si>
    <t>Кукушкина Маргарита Валерьевна</t>
  </si>
  <si>
    <t>Юрина Ксения Анатольевна</t>
  </si>
  <si>
    <t>Ткаченко А.Н.</t>
  </si>
  <si>
    <t>Лапочкина Арина Александровна</t>
  </si>
  <si>
    <t>Орлова Дарья Сергеевна</t>
  </si>
  <si>
    <t>Плотникова Полина Андреевна</t>
  </si>
  <si>
    <t>Прибыткова Вероника Артёмовна</t>
  </si>
  <si>
    <t>Кузнецова Анастасия Юрьевна</t>
  </si>
  <si>
    <t>Смирнова Лидия Игоревна</t>
  </si>
  <si>
    <t>Кусочкина Софья Андреевна</t>
  </si>
  <si>
    <t>Решетникова Полина Михайловна</t>
  </si>
  <si>
    <t>Сиделёва Василиса Александровна</t>
  </si>
  <si>
    <t>Топоров Арсений Григорьевич</t>
  </si>
  <si>
    <t>Данилова Дарья Анатольевна</t>
  </si>
  <si>
    <t>Ракитина Дарья Владимировна</t>
  </si>
  <si>
    <t>Смирнова Милана Сергеевна</t>
  </si>
  <si>
    <t>Калинина Полина Максимовна</t>
  </si>
  <si>
    <t>Верещагина Юлия Сергеевна</t>
  </si>
  <si>
    <t>Дубонос С.Н.</t>
  </si>
  <si>
    <t>Седунова Кристина Александровна</t>
  </si>
  <si>
    <t>Горчакова Алёна Александровна</t>
  </si>
  <si>
    <t>Б\урлака Алиса Алексеевна</t>
  </si>
  <si>
    <t>победитель</t>
  </si>
  <si>
    <t>призер</t>
  </si>
  <si>
    <t>участник</t>
  </si>
  <si>
    <t>Евдокимов Константин Александрович</t>
  </si>
  <si>
    <t>Лобачева Арина Дмитриевна</t>
  </si>
  <si>
    <t>Назаров Артём Иванович</t>
  </si>
  <si>
    <t>Латкин Димитрий Александрович</t>
  </si>
  <si>
    <t>Аронова Ксения Евгеньевна</t>
  </si>
  <si>
    <t>Ожигин Максим Владимирович</t>
  </si>
  <si>
    <t>Бажуков Антон Владимирович</t>
  </si>
  <si>
    <t>Киселев Максим Александрович</t>
  </si>
  <si>
    <t>Васильев Максим Иванович</t>
  </si>
  <si>
    <t>Маурин Илья Николаевич</t>
  </si>
  <si>
    <t>Терёхина Карина Александровна</t>
  </si>
  <si>
    <t>Шилова Светлана Александровна</t>
  </si>
  <si>
    <t>Кзенкова Олеся Алексеевна</t>
  </si>
  <si>
    <t>Попова Алина Геннадьевна</t>
  </si>
  <si>
    <r>
      <rPr>
        <b/>
        <sz val="10"/>
        <rFont val="Arial"/>
        <family val="2"/>
        <charset val="204"/>
      </rPr>
      <t>победител</t>
    </r>
    <r>
      <rPr>
        <sz val="10"/>
        <rFont val="Arial"/>
        <family val="2"/>
        <charset val="204"/>
      </rPr>
      <t>ь</t>
    </r>
  </si>
  <si>
    <r>
      <rPr>
        <b/>
        <sz val="10"/>
        <rFont val="Arial"/>
        <family val="2"/>
        <charset val="204"/>
      </rPr>
      <t>победите</t>
    </r>
    <r>
      <rPr>
        <sz val="10"/>
        <rFont val="Arial"/>
        <family val="2"/>
        <charset val="204"/>
      </rPr>
      <t>ль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</si>
</sst>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top" wrapText="1"/>
    </xf>
    <xf numFmtId="0" fontId="0" fillId="0" borderId="0" xfId="0" applyAlignment="1">
      <alignment horizontal="left"/>
    </xf>
    <xf numFmtId="0" fontId="4" fillId="0" borderId="0" xfId="0" applyFont="1" applyBorder="1" applyAlignment="1"/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left"/>
    </xf>
    <xf numFmtId="1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9"/>
  <sheetViews>
    <sheetView workbookViewId="0">
      <selection activeCell="E25" sqref="E25"/>
    </sheetView>
  </sheetViews>
  <sheetFormatPr defaultRowHeight="13.2" x14ac:dyDescent="0.25"/>
  <cols>
    <col min="2" max="2" width="36" customWidth="1"/>
    <col min="3" max="3" width="42.33203125" customWidth="1"/>
    <col min="4" max="4" width="12" style="7" customWidth="1"/>
    <col min="5" max="5" width="11.109375" style="7" customWidth="1"/>
    <col min="6" max="7" width="20.33203125" customWidth="1"/>
  </cols>
  <sheetData>
    <row r="1" spans="1:8" x14ac:dyDescent="0.25">
      <c r="B1" s="23" t="s">
        <v>69</v>
      </c>
      <c r="C1" s="23"/>
      <c r="D1" s="23"/>
      <c r="E1" s="1"/>
      <c r="F1" s="1"/>
    </row>
    <row r="2" spans="1:8" x14ac:dyDescent="0.25">
      <c r="B2" s="10" t="s">
        <v>6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50</v>
      </c>
    </row>
    <row r="3" spans="1:8" x14ac:dyDescent="0.25">
      <c r="A3" s="3" t="s">
        <v>184</v>
      </c>
      <c r="B3" t="s">
        <v>113</v>
      </c>
      <c r="C3" t="s">
        <v>114</v>
      </c>
      <c r="D3" s="7">
        <v>7</v>
      </c>
      <c r="E3" s="7">
        <f>7*100/50</f>
        <v>14</v>
      </c>
      <c r="F3" t="s">
        <v>115</v>
      </c>
    </row>
    <row r="4" spans="1:8" x14ac:dyDescent="0.25">
      <c r="A4" s="3" t="s">
        <v>184</v>
      </c>
      <c r="B4" s="3" t="s">
        <v>124</v>
      </c>
      <c r="C4" s="3" t="s">
        <v>125</v>
      </c>
      <c r="D4" s="17">
        <v>11</v>
      </c>
      <c r="E4" s="8">
        <f>11*100/50</f>
        <v>22</v>
      </c>
      <c r="F4" s="3" t="s">
        <v>126</v>
      </c>
    </row>
    <row r="5" spans="1:8" x14ac:dyDescent="0.25">
      <c r="A5" s="3" t="s">
        <v>184</v>
      </c>
      <c r="B5" s="3" t="s">
        <v>128</v>
      </c>
      <c r="C5" s="3" t="s">
        <v>125</v>
      </c>
      <c r="D5" s="17">
        <v>7</v>
      </c>
      <c r="E5" s="8">
        <f>7*100/50</f>
        <v>14</v>
      </c>
      <c r="F5" s="3" t="s">
        <v>126</v>
      </c>
    </row>
    <row r="6" spans="1:8" x14ac:dyDescent="0.25">
      <c r="A6" s="3" t="s">
        <v>184</v>
      </c>
      <c r="B6" s="3" t="s">
        <v>129</v>
      </c>
      <c r="C6" s="3" t="s">
        <v>125</v>
      </c>
      <c r="D6" s="17">
        <v>7</v>
      </c>
      <c r="E6" s="8">
        <v>14</v>
      </c>
      <c r="F6" s="5" t="s">
        <v>126</v>
      </c>
    </row>
    <row r="7" spans="1:8" x14ac:dyDescent="0.25">
      <c r="A7" s="3" t="s">
        <v>184</v>
      </c>
      <c r="B7" s="3" t="s">
        <v>127</v>
      </c>
      <c r="C7" s="3" t="s">
        <v>125</v>
      </c>
      <c r="D7" s="17">
        <v>3.5</v>
      </c>
      <c r="E7" s="8">
        <f>3.5*100/50</f>
        <v>7</v>
      </c>
      <c r="F7" s="5" t="s">
        <v>126</v>
      </c>
    </row>
    <row r="8" spans="1:8" x14ac:dyDescent="0.25">
      <c r="A8" s="3" t="s">
        <v>184</v>
      </c>
      <c r="B8" t="s">
        <v>153</v>
      </c>
      <c r="C8" s="3" t="s">
        <v>150</v>
      </c>
      <c r="D8" s="6">
        <v>7.5</v>
      </c>
      <c r="E8" s="8">
        <v>15</v>
      </c>
      <c r="F8" s="5" t="s">
        <v>151</v>
      </c>
    </row>
    <row r="9" spans="1:8" x14ac:dyDescent="0.25">
      <c r="A9" s="3" t="s">
        <v>184</v>
      </c>
      <c r="B9" s="13" t="s">
        <v>185</v>
      </c>
      <c r="C9" s="3" t="s">
        <v>86</v>
      </c>
      <c r="D9" s="7">
        <v>7.5</v>
      </c>
      <c r="E9" s="8">
        <f>D9*100/50</f>
        <v>15</v>
      </c>
      <c r="F9" s="5" t="s">
        <v>87</v>
      </c>
    </row>
    <row r="10" spans="1:8" x14ac:dyDescent="0.25">
      <c r="A10" s="3" t="s">
        <v>184</v>
      </c>
      <c r="B10" s="3" t="s">
        <v>39</v>
      </c>
      <c r="C10" s="3" t="s">
        <v>4</v>
      </c>
      <c r="D10" s="6">
        <v>17.5</v>
      </c>
      <c r="E10" s="8">
        <f>17.5*100/50</f>
        <v>35</v>
      </c>
      <c r="F10" s="5" t="s">
        <v>11</v>
      </c>
    </row>
    <row r="11" spans="1:8" x14ac:dyDescent="0.25">
      <c r="A11" s="3" t="s">
        <v>184</v>
      </c>
      <c r="B11" s="3" t="s">
        <v>8</v>
      </c>
      <c r="C11" s="3" t="s">
        <v>4</v>
      </c>
      <c r="D11" s="6">
        <v>13.5</v>
      </c>
      <c r="E11" s="8">
        <v>27</v>
      </c>
      <c r="F11" s="5" t="s">
        <v>12</v>
      </c>
    </row>
    <row r="12" spans="1:8" x14ac:dyDescent="0.25">
      <c r="A12" s="3" t="s">
        <v>184</v>
      </c>
      <c r="B12" s="3" t="s">
        <v>9</v>
      </c>
      <c r="C12" s="3" t="s">
        <v>4</v>
      </c>
      <c r="D12" s="6">
        <v>13.5</v>
      </c>
      <c r="E12" s="8">
        <v>27</v>
      </c>
      <c r="F12" s="5" t="s">
        <v>10</v>
      </c>
    </row>
    <row r="13" spans="1:8" x14ac:dyDescent="0.25">
      <c r="A13" s="3" t="s">
        <v>184</v>
      </c>
      <c r="B13" s="3" t="s">
        <v>17</v>
      </c>
      <c r="C13" s="3" t="s">
        <v>4</v>
      </c>
      <c r="D13" s="6">
        <v>13</v>
      </c>
      <c r="E13" s="8">
        <f>13*100/50</f>
        <v>26</v>
      </c>
      <c r="F13" s="5" t="s">
        <v>16</v>
      </c>
    </row>
    <row r="14" spans="1:8" x14ac:dyDescent="0.25">
      <c r="A14" s="3" t="s">
        <v>184</v>
      </c>
      <c r="B14" s="3" t="s">
        <v>14</v>
      </c>
      <c r="C14" s="3" t="s">
        <v>4</v>
      </c>
      <c r="D14" s="6">
        <v>12.5</v>
      </c>
      <c r="E14" s="8">
        <v>25</v>
      </c>
      <c r="F14" s="5" t="s">
        <v>12</v>
      </c>
    </row>
    <row r="15" spans="1:8" x14ac:dyDescent="0.25">
      <c r="A15" s="3" t="s">
        <v>184</v>
      </c>
      <c r="B15" s="3" t="s">
        <v>47</v>
      </c>
      <c r="C15" s="3" t="s">
        <v>4</v>
      </c>
      <c r="D15" s="6">
        <v>9</v>
      </c>
      <c r="E15" s="8">
        <f>9*100/50</f>
        <v>18</v>
      </c>
      <c r="F15" s="5" t="s">
        <v>11</v>
      </c>
    </row>
    <row r="16" spans="1:8" x14ac:dyDescent="0.25">
      <c r="A16" s="3" t="s">
        <v>184</v>
      </c>
      <c r="B16" s="3" t="s">
        <v>13</v>
      </c>
      <c r="C16" s="3" t="s">
        <v>4</v>
      </c>
      <c r="D16" s="6">
        <v>8</v>
      </c>
      <c r="E16" s="8">
        <v>16</v>
      </c>
      <c r="F16" s="5" t="s">
        <v>12</v>
      </c>
    </row>
    <row r="17" spans="1:6" x14ac:dyDescent="0.25">
      <c r="A17" s="3" t="s">
        <v>184</v>
      </c>
      <c r="B17" s="3" t="s">
        <v>18</v>
      </c>
      <c r="C17" s="3" t="s">
        <v>4</v>
      </c>
      <c r="D17" s="6">
        <v>7.5</v>
      </c>
      <c r="E17" s="8">
        <v>15</v>
      </c>
      <c r="F17" s="5" t="s">
        <v>16</v>
      </c>
    </row>
    <row r="18" spans="1:6" x14ac:dyDescent="0.25">
      <c r="A18" s="3" t="s">
        <v>184</v>
      </c>
      <c r="B18" s="3" t="s">
        <v>48</v>
      </c>
      <c r="C18" s="3" t="s">
        <v>4</v>
      </c>
      <c r="D18" s="7">
        <v>7.5</v>
      </c>
      <c r="E18" s="8">
        <v>15</v>
      </c>
      <c r="F18" s="3" t="s">
        <v>11</v>
      </c>
    </row>
    <row r="19" spans="1:6" x14ac:dyDescent="0.25">
      <c r="A19" s="3" t="s">
        <v>184</v>
      </c>
      <c r="B19" s="3" t="s">
        <v>15</v>
      </c>
      <c r="C19" s="3" t="s">
        <v>4</v>
      </c>
      <c r="D19" s="6">
        <v>4</v>
      </c>
      <c r="E19" s="8">
        <v>8</v>
      </c>
      <c r="F19" s="5" t="s">
        <v>16</v>
      </c>
    </row>
    <row r="20" spans="1:6" x14ac:dyDescent="0.25">
      <c r="A20" s="3" t="s">
        <v>184</v>
      </c>
      <c r="B20" s="3" t="s">
        <v>56</v>
      </c>
      <c r="C20" s="3" t="s">
        <v>4</v>
      </c>
      <c r="D20" s="6">
        <v>0</v>
      </c>
      <c r="E20" s="8">
        <v>0</v>
      </c>
      <c r="F20" s="3" t="s">
        <v>11</v>
      </c>
    </row>
    <row r="21" spans="1:6" x14ac:dyDescent="0.25">
      <c r="A21" s="2" t="s">
        <v>182</v>
      </c>
      <c r="B21" s="3" t="s">
        <v>155</v>
      </c>
      <c r="C21" s="3" t="s">
        <v>156</v>
      </c>
      <c r="D21" s="6">
        <v>28</v>
      </c>
      <c r="E21" s="8">
        <f>28*100/50</f>
        <v>56</v>
      </c>
      <c r="F21" s="5" t="s">
        <v>157</v>
      </c>
    </row>
    <row r="22" spans="1:6" x14ac:dyDescent="0.25">
      <c r="A22" s="3" t="s">
        <v>184</v>
      </c>
      <c r="B22" s="3" t="s">
        <v>158</v>
      </c>
      <c r="C22" s="3" t="s">
        <v>156</v>
      </c>
      <c r="D22" s="6">
        <v>8</v>
      </c>
      <c r="E22" s="8">
        <v>16</v>
      </c>
      <c r="F22" s="5" t="s">
        <v>157</v>
      </c>
    </row>
    <row r="23" spans="1:6" x14ac:dyDescent="0.25">
      <c r="A23" s="3" t="s">
        <v>184</v>
      </c>
      <c r="B23" s="3" t="s">
        <v>159</v>
      </c>
      <c r="C23" s="3" t="s">
        <v>156</v>
      </c>
      <c r="D23" s="6">
        <v>6.5</v>
      </c>
      <c r="E23" s="8">
        <v>13</v>
      </c>
      <c r="F23" s="5" t="s">
        <v>157</v>
      </c>
    </row>
    <row r="24" spans="1:6" x14ac:dyDescent="0.25">
      <c r="A24" s="3" t="s">
        <v>184</v>
      </c>
      <c r="B24" s="3" t="s">
        <v>160</v>
      </c>
      <c r="C24" s="3" t="s">
        <v>156</v>
      </c>
      <c r="D24" s="6">
        <v>4</v>
      </c>
      <c r="E24" s="8">
        <v>8</v>
      </c>
      <c r="F24" s="5" t="s">
        <v>157</v>
      </c>
    </row>
    <row r="25" spans="1:6" x14ac:dyDescent="0.25">
      <c r="A25" s="3" t="s">
        <v>184</v>
      </c>
      <c r="B25" s="3" t="s">
        <v>103</v>
      </c>
      <c r="C25" s="3" t="s">
        <v>101</v>
      </c>
      <c r="D25" s="6">
        <v>17</v>
      </c>
      <c r="E25" s="8">
        <f>17*100/50</f>
        <v>34</v>
      </c>
      <c r="F25" s="5" t="s">
        <v>102</v>
      </c>
    </row>
    <row r="26" spans="1:6" x14ac:dyDescent="0.25">
      <c r="A26" s="3" t="s">
        <v>184</v>
      </c>
      <c r="B26" s="3" t="s">
        <v>100</v>
      </c>
      <c r="C26" s="3" t="s">
        <v>101</v>
      </c>
      <c r="D26" s="6">
        <v>8</v>
      </c>
      <c r="E26" s="8">
        <f>D26*100/50</f>
        <v>16</v>
      </c>
      <c r="F26" s="5" t="s">
        <v>102</v>
      </c>
    </row>
    <row r="27" spans="1:6" x14ac:dyDescent="0.25">
      <c r="A27" s="3" t="s">
        <v>184</v>
      </c>
      <c r="B27" s="3" t="s">
        <v>104</v>
      </c>
      <c r="C27" s="3" t="s">
        <v>101</v>
      </c>
      <c r="D27" s="6">
        <v>0</v>
      </c>
      <c r="E27" s="8">
        <f>D27*100/50</f>
        <v>0</v>
      </c>
      <c r="F27" s="5" t="s">
        <v>102</v>
      </c>
    </row>
    <row r="28" spans="1:6" x14ac:dyDescent="0.25">
      <c r="A28" s="3"/>
      <c r="B28" s="3"/>
      <c r="C28" s="3"/>
      <c r="D28" s="6"/>
      <c r="E28" s="8"/>
      <c r="F28" s="5"/>
    </row>
    <row r="29" spans="1:6" x14ac:dyDescent="0.25">
      <c r="A29" s="3"/>
      <c r="B29" s="3"/>
      <c r="C29" s="3"/>
      <c r="D29" s="6"/>
      <c r="E29" s="8"/>
      <c r="F29" s="5"/>
    </row>
    <row r="30" spans="1:6" x14ac:dyDescent="0.25">
      <c r="A30" s="3"/>
      <c r="B30" s="3"/>
      <c r="C30" s="3"/>
      <c r="D30" s="6"/>
      <c r="E30" s="8"/>
      <c r="F30" s="5"/>
    </row>
    <row r="31" spans="1:6" x14ac:dyDescent="0.25">
      <c r="B31" s="3"/>
      <c r="C31" s="3"/>
      <c r="D31" s="6"/>
      <c r="E31" s="8"/>
      <c r="F31" s="5"/>
    </row>
    <row r="32" spans="1:6" x14ac:dyDescent="0.25">
      <c r="B32" s="3"/>
      <c r="C32" s="3"/>
      <c r="D32" s="6"/>
      <c r="E32" s="8"/>
      <c r="F32" s="5"/>
    </row>
    <row r="33" spans="2:6" x14ac:dyDescent="0.25">
      <c r="B33" s="3"/>
      <c r="C33" s="3"/>
      <c r="D33" s="6"/>
      <c r="E33" s="8"/>
      <c r="F33" s="5"/>
    </row>
    <row r="34" spans="2:6" x14ac:dyDescent="0.25">
      <c r="B34" s="3"/>
      <c r="C34" s="3"/>
      <c r="D34" s="6"/>
      <c r="E34" s="8"/>
      <c r="F34" s="5"/>
    </row>
    <row r="35" spans="2:6" x14ac:dyDescent="0.25">
      <c r="B35" s="3"/>
      <c r="C35" s="3"/>
      <c r="D35" s="6"/>
      <c r="E35" s="8"/>
      <c r="F35" s="5"/>
    </row>
    <row r="36" spans="2:6" x14ac:dyDescent="0.25">
      <c r="B36" s="3"/>
      <c r="C36" s="3"/>
      <c r="D36" s="6"/>
      <c r="E36" s="8"/>
      <c r="F36" s="5"/>
    </row>
    <row r="37" spans="2:6" x14ac:dyDescent="0.25">
      <c r="B37" s="3"/>
      <c r="C37" s="3"/>
      <c r="D37" s="6"/>
      <c r="E37" s="8"/>
      <c r="F37" s="5"/>
    </row>
    <row r="38" spans="2:6" x14ac:dyDescent="0.25">
      <c r="B38" s="3"/>
      <c r="C38" s="3"/>
      <c r="D38" s="6"/>
      <c r="E38" s="8"/>
      <c r="F38" s="5"/>
    </row>
    <row r="39" spans="2:6" x14ac:dyDescent="0.25">
      <c r="B39" s="3"/>
      <c r="C39" s="3"/>
      <c r="E39" s="8"/>
      <c r="F39" s="3"/>
    </row>
    <row r="40" spans="2:6" x14ac:dyDescent="0.25">
      <c r="B40" s="3"/>
      <c r="C40" s="3"/>
      <c r="E40" s="8"/>
      <c r="F40" s="3"/>
    </row>
    <row r="41" spans="2:6" x14ac:dyDescent="0.25">
      <c r="B41" s="3"/>
      <c r="C41" s="3"/>
      <c r="D41" s="6"/>
      <c r="E41" s="8"/>
      <c r="F41" s="5"/>
    </row>
    <row r="42" spans="2:6" x14ac:dyDescent="0.25">
      <c r="B42" s="3"/>
      <c r="C42" s="3"/>
      <c r="D42" s="6"/>
      <c r="E42" s="8"/>
      <c r="F42" s="5"/>
    </row>
    <row r="43" spans="2:6" x14ac:dyDescent="0.25">
      <c r="B43" s="3"/>
      <c r="C43" s="3"/>
      <c r="D43" s="6"/>
      <c r="E43" s="8"/>
      <c r="F43" s="5"/>
    </row>
    <row r="44" spans="2:6" x14ac:dyDescent="0.25">
      <c r="B44" s="3"/>
      <c r="C44" s="3"/>
      <c r="D44" s="6"/>
      <c r="E44" s="8"/>
      <c r="F44" s="5"/>
    </row>
    <row r="45" spans="2:6" x14ac:dyDescent="0.25">
      <c r="B45" s="3"/>
      <c r="C45" s="3"/>
      <c r="D45" s="6"/>
      <c r="E45" s="8"/>
      <c r="F45" s="5"/>
    </row>
    <row r="46" spans="2:6" x14ac:dyDescent="0.25">
      <c r="B46" s="3"/>
      <c r="C46" s="3"/>
      <c r="E46" s="8"/>
      <c r="F46" s="3"/>
    </row>
    <row r="47" spans="2:6" x14ac:dyDescent="0.25">
      <c r="B47" s="3"/>
      <c r="C47" s="3"/>
      <c r="D47" s="6"/>
      <c r="E47" s="8"/>
      <c r="F47" s="5"/>
    </row>
    <row r="48" spans="2:6" x14ac:dyDescent="0.25">
      <c r="B48" s="3"/>
      <c r="C48" s="3"/>
      <c r="D48" s="6"/>
      <c r="E48" s="8"/>
      <c r="F48" s="5"/>
    </row>
    <row r="49" spans="2:6" x14ac:dyDescent="0.25">
      <c r="B49" s="3"/>
      <c r="C49" s="3"/>
      <c r="D49" s="6"/>
      <c r="E49" s="8"/>
      <c r="F49" s="5"/>
    </row>
  </sheetData>
  <autoFilter ref="B2:F27">
    <sortState ref="B3:F27">
      <sortCondition ref="C2:C11"/>
    </sortState>
  </autoFilter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8"/>
  <sheetViews>
    <sheetView workbookViewId="0">
      <selection activeCell="B5" sqref="B5:F5"/>
    </sheetView>
  </sheetViews>
  <sheetFormatPr defaultRowHeight="13.2" x14ac:dyDescent="0.25"/>
  <cols>
    <col min="2" max="2" width="37.109375" customWidth="1"/>
    <col min="3" max="3" width="39" customWidth="1"/>
    <col min="4" max="4" width="9.33203125" style="7" customWidth="1"/>
    <col min="5" max="5" width="10.44140625" style="7" customWidth="1"/>
    <col min="6" max="6" width="17.33203125" customWidth="1"/>
    <col min="7" max="7" width="18.88671875" customWidth="1"/>
    <col min="8" max="8" width="12.33203125" customWidth="1"/>
  </cols>
  <sheetData>
    <row r="1" spans="1:8" x14ac:dyDescent="0.25">
      <c r="B1" s="23" t="s">
        <v>70</v>
      </c>
      <c r="C1" s="23"/>
      <c r="D1" s="23"/>
      <c r="E1" s="1"/>
      <c r="F1" s="1"/>
      <c r="G1" s="2"/>
      <c r="H1" s="2"/>
    </row>
    <row r="2" spans="1:8" x14ac:dyDescent="0.25">
      <c r="B2" s="9" t="s">
        <v>6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50</v>
      </c>
    </row>
    <row r="3" spans="1:8" x14ac:dyDescent="0.25">
      <c r="A3" s="2" t="s">
        <v>182</v>
      </c>
      <c r="B3" t="s">
        <v>116</v>
      </c>
      <c r="C3" t="s">
        <v>114</v>
      </c>
      <c r="D3" s="7">
        <v>35.5</v>
      </c>
      <c r="E3" s="8">
        <f>35.5*100/50</f>
        <v>71</v>
      </c>
      <c r="F3" s="3" t="s">
        <v>117</v>
      </c>
    </row>
    <row r="4" spans="1:8" x14ac:dyDescent="0.25">
      <c r="A4" s="2" t="s">
        <v>183</v>
      </c>
      <c r="B4" s="3" t="s">
        <v>161</v>
      </c>
      <c r="C4" s="3" t="s">
        <v>156</v>
      </c>
      <c r="D4" s="6">
        <v>35</v>
      </c>
      <c r="E4" s="8">
        <v>70</v>
      </c>
      <c r="F4" s="3" t="s">
        <v>162</v>
      </c>
    </row>
    <row r="5" spans="1:8" x14ac:dyDescent="0.25">
      <c r="A5" s="2" t="s">
        <v>183</v>
      </c>
      <c r="B5" s="3" t="s">
        <v>105</v>
      </c>
      <c r="C5" s="3" t="s">
        <v>101</v>
      </c>
      <c r="D5" s="6">
        <v>32</v>
      </c>
      <c r="E5" s="8">
        <f>D5*100/50</f>
        <v>64</v>
      </c>
      <c r="F5" s="3" t="s">
        <v>102</v>
      </c>
    </row>
    <row r="6" spans="1:8" x14ac:dyDescent="0.25">
      <c r="A6" s="2" t="s">
        <v>183</v>
      </c>
      <c r="B6" s="15" t="s">
        <v>131</v>
      </c>
      <c r="C6" s="3" t="s">
        <v>125</v>
      </c>
      <c r="D6" s="18">
        <v>29</v>
      </c>
      <c r="E6" s="8">
        <f>29*100/50</f>
        <v>58</v>
      </c>
      <c r="F6" s="3" t="s">
        <v>126</v>
      </c>
    </row>
    <row r="7" spans="1:8" x14ac:dyDescent="0.25">
      <c r="A7" s="2" t="s">
        <v>183</v>
      </c>
      <c r="B7" s="3" t="s">
        <v>49</v>
      </c>
      <c r="C7" s="3" t="s">
        <v>4</v>
      </c>
      <c r="D7" s="6">
        <v>25.5</v>
      </c>
      <c r="E7" s="8">
        <f>25.5*100/50</f>
        <v>51</v>
      </c>
      <c r="F7" s="5" t="s">
        <v>24</v>
      </c>
    </row>
    <row r="8" spans="1:8" x14ac:dyDescent="0.25">
      <c r="A8" s="2" t="s">
        <v>183</v>
      </c>
      <c r="B8" t="s">
        <v>154</v>
      </c>
      <c r="C8" s="3" t="s">
        <v>150</v>
      </c>
      <c r="D8" s="6">
        <v>24</v>
      </c>
      <c r="E8" s="8">
        <f>24*100/50</f>
        <v>48</v>
      </c>
      <c r="F8" s="5" t="s">
        <v>152</v>
      </c>
    </row>
    <row r="9" spans="1:8" x14ac:dyDescent="0.25">
      <c r="A9" s="2" t="s">
        <v>183</v>
      </c>
      <c r="B9" s="3" t="s">
        <v>163</v>
      </c>
      <c r="C9" s="3" t="s">
        <v>156</v>
      </c>
      <c r="D9" s="6">
        <v>22.5</v>
      </c>
      <c r="E9" s="8">
        <f>22.5*100/50</f>
        <v>45</v>
      </c>
      <c r="F9" s="5" t="s">
        <v>162</v>
      </c>
    </row>
    <row r="10" spans="1:8" x14ac:dyDescent="0.25">
      <c r="A10" t="s">
        <v>184</v>
      </c>
      <c r="B10" s="3" t="s">
        <v>106</v>
      </c>
      <c r="C10" s="3" t="s">
        <v>101</v>
      </c>
      <c r="D10" s="6">
        <v>20</v>
      </c>
      <c r="E10" s="8">
        <f>D10*100/50</f>
        <v>40</v>
      </c>
      <c r="F10" s="3" t="s">
        <v>102</v>
      </c>
    </row>
    <row r="11" spans="1:8" x14ac:dyDescent="0.25">
      <c r="A11" t="s">
        <v>184</v>
      </c>
      <c r="B11" s="3" t="s">
        <v>107</v>
      </c>
      <c r="C11" s="3" t="s">
        <v>101</v>
      </c>
      <c r="D11" s="6">
        <v>16</v>
      </c>
      <c r="E11" s="21">
        <f>D11*100/50</f>
        <v>32</v>
      </c>
      <c r="F11" s="3" t="s">
        <v>102</v>
      </c>
    </row>
    <row r="12" spans="1:8" x14ac:dyDescent="0.25">
      <c r="A12" t="s">
        <v>184</v>
      </c>
      <c r="B12" s="3" t="s">
        <v>198</v>
      </c>
      <c r="C12" s="3" t="s">
        <v>4</v>
      </c>
      <c r="D12" s="6">
        <v>15.5</v>
      </c>
      <c r="E12" s="8">
        <f>15.5*100/50</f>
        <v>31</v>
      </c>
      <c r="F12" s="3" t="s">
        <v>16</v>
      </c>
    </row>
    <row r="13" spans="1:8" x14ac:dyDescent="0.25">
      <c r="A13" t="s">
        <v>184</v>
      </c>
      <c r="B13" s="3" t="s">
        <v>20</v>
      </c>
      <c r="C13" s="3" t="s">
        <v>4</v>
      </c>
      <c r="D13" s="6">
        <v>15</v>
      </c>
      <c r="E13" s="8">
        <f>15*100/50</f>
        <v>30</v>
      </c>
      <c r="F13" s="5" t="s">
        <v>16</v>
      </c>
    </row>
    <row r="14" spans="1:8" x14ac:dyDescent="0.25">
      <c r="A14" t="s">
        <v>184</v>
      </c>
      <c r="B14" s="3" t="s">
        <v>50</v>
      </c>
      <c r="C14" s="3" t="s">
        <v>4</v>
      </c>
      <c r="D14" s="6">
        <v>13.5</v>
      </c>
      <c r="E14" s="8">
        <v>27</v>
      </c>
      <c r="F14" s="5" t="s">
        <v>24</v>
      </c>
    </row>
    <row r="15" spans="1:8" x14ac:dyDescent="0.25">
      <c r="A15" t="s">
        <v>184</v>
      </c>
      <c r="B15" s="3" t="s">
        <v>132</v>
      </c>
      <c r="C15" s="3" t="s">
        <v>125</v>
      </c>
      <c r="D15" s="6">
        <v>12.5</v>
      </c>
      <c r="E15" s="8">
        <f>12.5*100/50</f>
        <v>25</v>
      </c>
      <c r="F15" s="3" t="s">
        <v>126</v>
      </c>
    </row>
    <row r="16" spans="1:8" x14ac:dyDescent="0.25">
      <c r="A16" t="s">
        <v>184</v>
      </c>
      <c r="B16" s="3" t="s">
        <v>53</v>
      </c>
      <c r="C16" s="3" t="s">
        <v>4</v>
      </c>
      <c r="D16" s="6">
        <v>12</v>
      </c>
      <c r="E16" s="8">
        <v>24</v>
      </c>
      <c r="F16" s="3" t="s">
        <v>16</v>
      </c>
    </row>
    <row r="17" spans="1:6" x14ac:dyDescent="0.25">
      <c r="A17" t="s">
        <v>184</v>
      </c>
      <c r="B17" s="3" t="s">
        <v>164</v>
      </c>
      <c r="C17" s="3" t="s">
        <v>156</v>
      </c>
      <c r="D17" s="6">
        <v>12</v>
      </c>
      <c r="E17" s="8">
        <v>24</v>
      </c>
      <c r="F17" s="5" t="s">
        <v>162</v>
      </c>
    </row>
    <row r="18" spans="1:6" x14ac:dyDescent="0.25">
      <c r="A18" t="s">
        <v>184</v>
      </c>
      <c r="B18" s="3" t="s">
        <v>189</v>
      </c>
      <c r="C18" s="3" t="s">
        <v>86</v>
      </c>
      <c r="D18" s="6">
        <v>11</v>
      </c>
      <c r="E18" s="8">
        <f>D18*100/50</f>
        <v>22</v>
      </c>
      <c r="F18" s="5" t="s">
        <v>87</v>
      </c>
    </row>
    <row r="19" spans="1:6" x14ac:dyDescent="0.25">
      <c r="A19" t="s">
        <v>184</v>
      </c>
      <c r="B19" s="3" t="s">
        <v>22</v>
      </c>
      <c r="C19" s="3" t="s">
        <v>4</v>
      </c>
      <c r="D19" s="6">
        <v>11</v>
      </c>
      <c r="E19" s="8">
        <f>11*100/50</f>
        <v>22</v>
      </c>
      <c r="F19" s="5" t="s">
        <v>16</v>
      </c>
    </row>
    <row r="20" spans="1:6" x14ac:dyDescent="0.25">
      <c r="A20" t="s">
        <v>184</v>
      </c>
      <c r="B20" s="3" t="s">
        <v>133</v>
      </c>
      <c r="C20" s="3" t="s">
        <v>125</v>
      </c>
      <c r="D20" s="6">
        <v>10.5</v>
      </c>
      <c r="E20" s="8">
        <f>10.5*100/50</f>
        <v>21</v>
      </c>
      <c r="F20" s="3" t="s">
        <v>126</v>
      </c>
    </row>
    <row r="21" spans="1:6" x14ac:dyDescent="0.25">
      <c r="A21" t="s">
        <v>184</v>
      </c>
      <c r="B21" s="3" t="s">
        <v>165</v>
      </c>
      <c r="C21" s="3" t="s">
        <v>156</v>
      </c>
      <c r="D21" s="6">
        <v>10</v>
      </c>
      <c r="E21" s="8">
        <f>10*100/50</f>
        <v>20</v>
      </c>
      <c r="F21" s="5" t="s">
        <v>162</v>
      </c>
    </row>
    <row r="22" spans="1:6" x14ac:dyDescent="0.25">
      <c r="A22" t="s">
        <v>184</v>
      </c>
      <c r="B22" s="3" t="s">
        <v>23</v>
      </c>
      <c r="C22" s="3" t="s">
        <v>4</v>
      </c>
      <c r="D22" s="6">
        <v>8.5</v>
      </c>
      <c r="E22" s="8">
        <f>8.5*100/50</f>
        <v>17</v>
      </c>
      <c r="F22" s="5" t="s">
        <v>24</v>
      </c>
    </row>
    <row r="23" spans="1:6" x14ac:dyDescent="0.25">
      <c r="A23" t="s">
        <v>184</v>
      </c>
      <c r="B23" s="3" t="s">
        <v>55</v>
      </c>
      <c r="C23" s="3" t="s">
        <v>4</v>
      </c>
      <c r="D23" s="6">
        <v>8</v>
      </c>
      <c r="E23" s="8">
        <f>8*100/50</f>
        <v>16</v>
      </c>
      <c r="F23" s="3" t="s">
        <v>16</v>
      </c>
    </row>
    <row r="24" spans="1:6" x14ac:dyDescent="0.25">
      <c r="A24" t="s">
        <v>184</v>
      </c>
      <c r="B24" s="3" t="s">
        <v>135</v>
      </c>
      <c r="C24" s="3" t="s">
        <v>125</v>
      </c>
      <c r="D24" s="6">
        <v>7</v>
      </c>
      <c r="E24" s="8">
        <f>7*100/50</f>
        <v>14</v>
      </c>
      <c r="F24" s="3" t="s">
        <v>136</v>
      </c>
    </row>
    <row r="25" spans="1:6" x14ac:dyDescent="0.25">
      <c r="A25" t="s">
        <v>184</v>
      </c>
      <c r="B25" s="3" t="s">
        <v>51</v>
      </c>
      <c r="C25" s="3" t="s">
        <v>4</v>
      </c>
      <c r="D25" s="6">
        <v>7</v>
      </c>
      <c r="E25" s="8">
        <v>14</v>
      </c>
      <c r="F25" s="5" t="s">
        <v>19</v>
      </c>
    </row>
    <row r="26" spans="1:6" x14ac:dyDescent="0.25">
      <c r="A26" t="s">
        <v>184</v>
      </c>
      <c r="B26" s="3" t="s">
        <v>52</v>
      </c>
      <c r="C26" s="3" t="s">
        <v>4</v>
      </c>
      <c r="D26" s="6">
        <v>6</v>
      </c>
      <c r="E26" s="8">
        <f>6*100/50</f>
        <v>12</v>
      </c>
      <c r="F26" s="5" t="s">
        <v>19</v>
      </c>
    </row>
    <row r="27" spans="1:6" x14ac:dyDescent="0.25">
      <c r="A27" t="s">
        <v>184</v>
      </c>
      <c r="B27" s="3" t="s">
        <v>130</v>
      </c>
      <c r="C27" s="3" t="s">
        <v>125</v>
      </c>
      <c r="D27" s="6">
        <v>5</v>
      </c>
      <c r="E27" s="8">
        <f>5*100/50</f>
        <v>10</v>
      </c>
      <c r="F27" s="3" t="s">
        <v>126</v>
      </c>
    </row>
    <row r="28" spans="1:6" x14ac:dyDescent="0.25">
      <c r="A28" t="s">
        <v>184</v>
      </c>
      <c r="B28" s="13" t="s">
        <v>90</v>
      </c>
      <c r="C28" s="3" t="s">
        <v>86</v>
      </c>
      <c r="D28" s="6">
        <v>5</v>
      </c>
      <c r="E28" s="8">
        <f>D28*100/50</f>
        <v>10</v>
      </c>
      <c r="F28" s="5" t="s">
        <v>87</v>
      </c>
    </row>
    <row r="29" spans="1:6" x14ac:dyDescent="0.25">
      <c r="A29" t="s">
        <v>184</v>
      </c>
      <c r="B29" t="s">
        <v>118</v>
      </c>
      <c r="C29" t="s">
        <v>114</v>
      </c>
      <c r="D29" s="7">
        <v>4.5</v>
      </c>
      <c r="E29" s="8">
        <v>9</v>
      </c>
      <c r="F29" s="3" t="s">
        <v>117</v>
      </c>
    </row>
    <row r="30" spans="1:6" x14ac:dyDescent="0.25">
      <c r="A30" t="s">
        <v>184</v>
      </c>
      <c r="B30" s="3" t="s">
        <v>54</v>
      </c>
      <c r="C30" s="3" t="s">
        <v>4</v>
      </c>
      <c r="D30" s="6">
        <v>2</v>
      </c>
      <c r="E30" s="8">
        <f>2*100/50</f>
        <v>4</v>
      </c>
      <c r="F30" s="3" t="s">
        <v>16</v>
      </c>
    </row>
    <row r="31" spans="1:6" x14ac:dyDescent="0.25">
      <c r="A31" t="s">
        <v>184</v>
      </c>
      <c r="B31" s="3" t="s">
        <v>134</v>
      </c>
      <c r="C31" s="3" t="s">
        <v>125</v>
      </c>
      <c r="D31" s="6">
        <v>0</v>
      </c>
      <c r="E31" s="8">
        <v>0</v>
      </c>
      <c r="F31" s="3" t="s">
        <v>126</v>
      </c>
    </row>
    <row r="32" spans="1:6" x14ac:dyDescent="0.25">
      <c r="A32" t="s">
        <v>184</v>
      </c>
      <c r="B32" s="13" t="s">
        <v>186</v>
      </c>
      <c r="C32" s="3" t="s">
        <v>86</v>
      </c>
      <c r="D32" s="7">
        <v>0</v>
      </c>
      <c r="E32" s="8">
        <f>D32*100/50</f>
        <v>0</v>
      </c>
      <c r="F32" s="5" t="s">
        <v>87</v>
      </c>
    </row>
    <row r="33" spans="1:6" x14ac:dyDescent="0.25">
      <c r="A33" t="s">
        <v>184</v>
      </c>
      <c r="B33" s="13" t="s">
        <v>88</v>
      </c>
      <c r="C33" s="3" t="s">
        <v>86</v>
      </c>
      <c r="D33" s="6">
        <v>0</v>
      </c>
      <c r="E33" s="8">
        <f>D33*100/50</f>
        <v>0</v>
      </c>
      <c r="F33" s="5" t="s">
        <v>87</v>
      </c>
    </row>
    <row r="34" spans="1:6" x14ac:dyDescent="0.25">
      <c r="A34" t="s">
        <v>184</v>
      </c>
      <c r="B34" s="13" t="s">
        <v>187</v>
      </c>
      <c r="C34" s="3" t="s">
        <v>86</v>
      </c>
      <c r="D34" s="6">
        <v>0</v>
      </c>
      <c r="E34" s="8">
        <f>D34*100/50</f>
        <v>0</v>
      </c>
      <c r="F34" s="5" t="s">
        <v>87</v>
      </c>
    </row>
    <row r="35" spans="1:6" x14ac:dyDescent="0.25">
      <c r="A35" t="s">
        <v>184</v>
      </c>
      <c r="B35" s="3" t="s">
        <v>188</v>
      </c>
      <c r="C35" s="3" t="s">
        <v>86</v>
      </c>
      <c r="D35" s="6">
        <v>0</v>
      </c>
      <c r="E35" s="8">
        <f>D35*100/50</f>
        <v>0</v>
      </c>
      <c r="F35" s="5" t="s">
        <v>87</v>
      </c>
    </row>
    <row r="36" spans="1:6" x14ac:dyDescent="0.25">
      <c r="B36" s="3"/>
      <c r="C36" s="3"/>
      <c r="D36" s="6"/>
      <c r="E36" s="8"/>
      <c r="F36" s="3"/>
    </row>
    <row r="37" spans="1:6" x14ac:dyDescent="0.25">
      <c r="B37" s="3"/>
      <c r="C37" s="3"/>
      <c r="D37" s="6"/>
      <c r="E37" s="8"/>
      <c r="F37" s="3"/>
    </row>
    <row r="38" spans="1:6" x14ac:dyDescent="0.25">
      <c r="B38" s="3"/>
      <c r="C38" s="3"/>
      <c r="D38" s="6"/>
      <c r="E38" s="21"/>
      <c r="F38" s="3"/>
    </row>
  </sheetData>
  <autoFilter ref="B2:F35">
    <sortState ref="B3:F35">
      <sortCondition descending="1" ref="D2:D4"/>
    </sortState>
  </autoFilter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36"/>
  <sheetViews>
    <sheetView workbookViewId="0">
      <selection activeCell="F21" sqref="F21"/>
    </sheetView>
  </sheetViews>
  <sheetFormatPr defaultRowHeight="13.2" x14ac:dyDescent="0.25"/>
  <cols>
    <col min="2" max="2" width="41.109375" customWidth="1"/>
    <col min="3" max="3" width="33" customWidth="1"/>
    <col min="4" max="5" width="9.109375" style="7" customWidth="1"/>
    <col min="6" max="6" width="25.88671875" customWidth="1"/>
  </cols>
  <sheetData>
    <row r="1" spans="1:8" x14ac:dyDescent="0.25">
      <c r="B1" s="23" t="s">
        <v>71</v>
      </c>
      <c r="C1" s="23"/>
      <c r="D1" s="23"/>
      <c r="E1" s="1"/>
      <c r="F1" s="2" t="s">
        <v>1</v>
      </c>
      <c r="H1" s="4">
        <v>50</v>
      </c>
    </row>
    <row r="2" spans="1:8" x14ac:dyDescent="0.25">
      <c r="B2" s="9" t="s">
        <v>6</v>
      </c>
      <c r="C2" s="1" t="s">
        <v>2</v>
      </c>
      <c r="D2" s="1" t="s">
        <v>0</v>
      </c>
      <c r="E2" s="1" t="s">
        <v>3</v>
      </c>
      <c r="F2" s="2" t="s">
        <v>5</v>
      </c>
    </row>
    <row r="3" spans="1:8" x14ac:dyDescent="0.25">
      <c r="A3" s="3" t="s">
        <v>184</v>
      </c>
      <c r="B3" t="s">
        <v>119</v>
      </c>
      <c r="C3" t="s">
        <v>114</v>
      </c>
      <c r="D3" s="7">
        <v>7</v>
      </c>
      <c r="E3" s="8">
        <f>7*100/50</f>
        <v>14</v>
      </c>
      <c r="F3" t="s">
        <v>117</v>
      </c>
    </row>
    <row r="4" spans="1:8" x14ac:dyDescent="0.25">
      <c r="A4" s="3" t="s">
        <v>184</v>
      </c>
      <c r="B4" s="3" t="s">
        <v>145</v>
      </c>
      <c r="C4" s="3" t="s">
        <v>125</v>
      </c>
      <c r="D4" s="6">
        <v>8</v>
      </c>
      <c r="E4" s="7">
        <v>16</v>
      </c>
      <c r="F4" s="5" t="s">
        <v>126</v>
      </c>
    </row>
    <row r="5" spans="1:8" x14ac:dyDescent="0.25">
      <c r="A5" s="3" t="s">
        <v>184</v>
      </c>
      <c r="B5" s="3" t="s">
        <v>137</v>
      </c>
      <c r="C5" s="3" t="s">
        <v>125</v>
      </c>
      <c r="D5" s="6">
        <v>8</v>
      </c>
      <c r="E5" s="8">
        <f>8*100/50</f>
        <v>16</v>
      </c>
      <c r="F5" s="3" t="s">
        <v>126</v>
      </c>
    </row>
    <row r="6" spans="1:8" x14ac:dyDescent="0.25">
      <c r="A6" s="3" t="s">
        <v>184</v>
      </c>
      <c r="B6" s="3" t="s">
        <v>138</v>
      </c>
      <c r="C6" s="3" t="s">
        <v>125</v>
      </c>
      <c r="D6" s="6">
        <v>8</v>
      </c>
      <c r="E6" s="8">
        <f>8*100/50</f>
        <v>16</v>
      </c>
      <c r="F6" s="5" t="s">
        <v>126</v>
      </c>
    </row>
    <row r="7" spans="1:8" x14ac:dyDescent="0.25">
      <c r="A7" s="3" t="s">
        <v>184</v>
      </c>
      <c r="B7" s="3" t="s">
        <v>140</v>
      </c>
      <c r="C7" s="3" t="s">
        <v>125</v>
      </c>
      <c r="D7" s="6">
        <v>6</v>
      </c>
      <c r="E7" s="8">
        <f>6*100/50</f>
        <v>12</v>
      </c>
      <c r="F7" s="3" t="s">
        <v>126</v>
      </c>
    </row>
    <row r="8" spans="1:8" x14ac:dyDescent="0.25">
      <c r="A8" s="3" t="s">
        <v>184</v>
      </c>
      <c r="B8" s="15" t="s">
        <v>142</v>
      </c>
      <c r="C8" t="s">
        <v>125</v>
      </c>
      <c r="D8" s="18">
        <v>4</v>
      </c>
      <c r="E8" s="8">
        <f>4*100/50</f>
        <v>8</v>
      </c>
      <c r="F8" s="19" t="s">
        <v>126</v>
      </c>
    </row>
    <row r="9" spans="1:8" x14ac:dyDescent="0.25">
      <c r="A9" s="3" t="s">
        <v>184</v>
      </c>
      <c r="B9" s="3" t="s">
        <v>139</v>
      </c>
      <c r="C9" s="3" t="s">
        <v>125</v>
      </c>
      <c r="D9" s="6">
        <v>11</v>
      </c>
      <c r="E9" s="8">
        <f>11*100/50</f>
        <v>22</v>
      </c>
      <c r="F9" s="3" t="s">
        <v>126</v>
      </c>
    </row>
    <row r="10" spans="1:8" x14ac:dyDescent="0.25">
      <c r="A10" s="3" t="s">
        <v>184</v>
      </c>
      <c r="B10" s="3" t="s">
        <v>143</v>
      </c>
      <c r="C10" s="3" t="s">
        <v>125</v>
      </c>
      <c r="D10" s="6">
        <v>4</v>
      </c>
      <c r="E10" s="8">
        <f>4*100/50</f>
        <v>8</v>
      </c>
      <c r="F10" s="3" t="s">
        <v>126</v>
      </c>
    </row>
    <row r="11" spans="1:8" x14ac:dyDescent="0.25">
      <c r="A11" s="3" t="s">
        <v>184</v>
      </c>
      <c r="B11" s="3" t="s">
        <v>144</v>
      </c>
      <c r="C11" s="3" t="s">
        <v>125</v>
      </c>
      <c r="D11" s="6">
        <v>9</v>
      </c>
      <c r="E11" s="8">
        <f>9*100/50</f>
        <v>18</v>
      </c>
      <c r="F11" s="3" t="s">
        <v>126</v>
      </c>
    </row>
    <row r="12" spans="1:8" x14ac:dyDescent="0.25">
      <c r="A12" s="3" t="s">
        <v>184</v>
      </c>
      <c r="B12" s="3" t="s">
        <v>141</v>
      </c>
      <c r="C12" s="3" t="s">
        <v>125</v>
      </c>
      <c r="D12" s="6">
        <v>8</v>
      </c>
      <c r="E12" s="8">
        <f>8*100/50</f>
        <v>16</v>
      </c>
      <c r="F12" s="3" t="s">
        <v>126</v>
      </c>
    </row>
    <row r="13" spans="1:8" x14ac:dyDescent="0.25">
      <c r="A13" s="3" t="s">
        <v>184</v>
      </c>
      <c r="B13" s="13" t="s">
        <v>91</v>
      </c>
      <c r="C13" s="3" t="s">
        <v>86</v>
      </c>
      <c r="D13" s="6">
        <v>7</v>
      </c>
      <c r="E13" s="8">
        <f>D13*100/50</f>
        <v>14</v>
      </c>
      <c r="F13" s="5" t="s">
        <v>89</v>
      </c>
    </row>
    <row r="14" spans="1:8" x14ac:dyDescent="0.25">
      <c r="A14" s="3" t="s">
        <v>184</v>
      </c>
      <c r="B14" s="13" t="s">
        <v>93</v>
      </c>
      <c r="C14" s="3" t="s">
        <v>86</v>
      </c>
      <c r="D14" s="6">
        <v>3</v>
      </c>
      <c r="E14" s="8">
        <f>D14*100/50</f>
        <v>6</v>
      </c>
      <c r="F14" s="5" t="s">
        <v>89</v>
      </c>
    </row>
    <row r="15" spans="1:8" x14ac:dyDescent="0.25">
      <c r="A15" s="3" t="s">
        <v>184</v>
      </c>
      <c r="B15" s="13" t="s">
        <v>94</v>
      </c>
      <c r="C15" s="3" t="s">
        <v>86</v>
      </c>
      <c r="D15" s="6">
        <v>17</v>
      </c>
      <c r="E15" s="8">
        <f>D15*100/50</f>
        <v>34</v>
      </c>
      <c r="F15" s="5" t="s">
        <v>89</v>
      </c>
    </row>
    <row r="16" spans="1:8" x14ac:dyDescent="0.25">
      <c r="A16" s="3" t="s">
        <v>184</v>
      </c>
      <c r="B16" s="13" t="s">
        <v>92</v>
      </c>
      <c r="C16" s="3" t="s">
        <v>86</v>
      </c>
      <c r="D16" s="6">
        <v>8</v>
      </c>
      <c r="E16" s="8">
        <f>D16*100/50</f>
        <v>16</v>
      </c>
      <c r="F16" s="5" t="s">
        <v>89</v>
      </c>
    </row>
    <row r="17" spans="1:6" x14ac:dyDescent="0.25">
      <c r="A17" s="3" t="s">
        <v>184</v>
      </c>
      <c r="B17" s="3" t="s">
        <v>60</v>
      </c>
      <c r="C17" s="3" t="s">
        <v>4</v>
      </c>
      <c r="D17" s="7">
        <v>10</v>
      </c>
      <c r="E17" s="7">
        <v>20</v>
      </c>
      <c r="F17" s="3" t="s">
        <v>11</v>
      </c>
    </row>
    <row r="18" spans="1:6" x14ac:dyDescent="0.25">
      <c r="A18" s="3" t="s">
        <v>199</v>
      </c>
      <c r="B18" s="3" t="s">
        <v>34</v>
      </c>
      <c r="C18" s="3" t="s">
        <v>4</v>
      </c>
      <c r="D18" s="6">
        <v>25</v>
      </c>
      <c r="E18" s="8">
        <f>25*100/50</f>
        <v>50</v>
      </c>
      <c r="F18" s="3" t="s">
        <v>25</v>
      </c>
    </row>
    <row r="19" spans="1:6" x14ac:dyDescent="0.25">
      <c r="A19" s="3" t="s">
        <v>184</v>
      </c>
      <c r="B19" s="3" t="s">
        <v>35</v>
      </c>
      <c r="C19" s="3" t="s">
        <v>4</v>
      </c>
      <c r="D19" s="6">
        <v>10</v>
      </c>
      <c r="E19" s="8">
        <f>10*100/50</f>
        <v>20</v>
      </c>
      <c r="F19" s="3" t="s">
        <v>25</v>
      </c>
    </row>
    <row r="20" spans="1:6" x14ac:dyDescent="0.25">
      <c r="A20" s="3" t="s">
        <v>184</v>
      </c>
      <c r="B20" s="3" t="s">
        <v>59</v>
      </c>
      <c r="C20" s="3" t="s">
        <v>4</v>
      </c>
      <c r="D20" s="7">
        <v>5</v>
      </c>
      <c r="E20" s="7">
        <v>10</v>
      </c>
      <c r="F20" s="3" t="s">
        <v>24</v>
      </c>
    </row>
    <row r="21" spans="1:6" x14ac:dyDescent="0.25">
      <c r="A21" s="3" t="s">
        <v>184</v>
      </c>
      <c r="B21" s="3" t="s">
        <v>33</v>
      </c>
      <c r="C21" s="3" t="s">
        <v>4</v>
      </c>
      <c r="D21" s="6">
        <v>20</v>
      </c>
      <c r="E21" s="8">
        <f>20*100/50</f>
        <v>40</v>
      </c>
      <c r="F21" s="3" t="s">
        <v>24</v>
      </c>
    </row>
    <row r="22" spans="1:6" x14ac:dyDescent="0.25">
      <c r="A22" s="3" t="s">
        <v>184</v>
      </c>
      <c r="B22" s="3" t="s">
        <v>58</v>
      </c>
      <c r="C22" s="3" t="s">
        <v>4</v>
      </c>
      <c r="D22" s="7">
        <v>5</v>
      </c>
      <c r="E22" s="7">
        <v>10</v>
      </c>
      <c r="F22" s="3" t="s">
        <v>24</v>
      </c>
    </row>
    <row r="23" spans="1:6" x14ac:dyDescent="0.25">
      <c r="A23" s="3" t="s">
        <v>184</v>
      </c>
      <c r="B23" s="3" t="s">
        <v>57</v>
      </c>
      <c r="C23" s="3" t="s">
        <v>4</v>
      </c>
      <c r="D23" s="7">
        <v>10</v>
      </c>
      <c r="E23" s="7">
        <f>10*100/50</f>
        <v>20</v>
      </c>
      <c r="F23" s="3" t="s">
        <v>25</v>
      </c>
    </row>
    <row r="24" spans="1:6" x14ac:dyDescent="0.25">
      <c r="A24" s="3" t="s">
        <v>184</v>
      </c>
      <c r="B24" s="3" t="s">
        <v>38</v>
      </c>
      <c r="C24" s="3" t="s">
        <v>4</v>
      </c>
      <c r="D24" s="7">
        <v>10</v>
      </c>
      <c r="E24" s="7">
        <f>10*100/50</f>
        <v>20</v>
      </c>
      <c r="F24" s="3" t="s">
        <v>11</v>
      </c>
    </row>
    <row r="25" spans="1:6" x14ac:dyDescent="0.25">
      <c r="A25" s="3" t="s">
        <v>184</v>
      </c>
      <c r="B25" s="3" t="s">
        <v>37</v>
      </c>
      <c r="C25" s="3" t="s">
        <v>4</v>
      </c>
      <c r="D25" s="7">
        <v>5</v>
      </c>
      <c r="E25" s="7">
        <f>5*100/50</f>
        <v>10</v>
      </c>
      <c r="F25" s="3" t="s">
        <v>25</v>
      </c>
    </row>
    <row r="26" spans="1:6" x14ac:dyDescent="0.25">
      <c r="A26" s="3" t="s">
        <v>184</v>
      </c>
      <c r="B26" s="3" t="s">
        <v>36</v>
      </c>
      <c r="C26" s="3" t="s">
        <v>4</v>
      </c>
      <c r="D26" s="7">
        <v>15</v>
      </c>
      <c r="E26" s="7">
        <f>15*100/50</f>
        <v>30</v>
      </c>
      <c r="F26" s="3" t="s">
        <v>25</v>
      </c>
    </row>
    <row r="27" spans="1:6" x14ac:dyDescent="0.25">
      <c r="A27" s="3" t="s">
        <v>184</v>
      </c>
      <c r="B27" s="3" t="s">
        <v>167</v>
      </c>
      <c r="C27" s="3" t="s">
        <v>156</v>
      </c>
      <c r="D27" s="6">
        <v>16</v>
      </c>
      <c r="E27" s="8">
        <f>16*100/50</f>
        <v>32</v>
      </c>
      <c r="F27" s="3" t="s">
        <v>157</v>
      </c>
    </row>
    <row r="28" spans="1:6" x14ac:dyDescent="0.25">
      <c r="A28" s="3" t="s">
        <v>184</v>
      </c>
      <c r="B28" s="3" t="s">
        <v>169</v>
      </c>
      <c r="C28" s="3" t="s">
        <v>156</v>
      </c>
      <c r="D28" s="6">
        <v>5</v>
      </c>
      <c r="E28" s="8">
        <v>10</v>
      </c>
      <c r="F28" s="3" t="s">
        <v>162</v>
      </c>
    </row>
    <row r="29" spans="1:6" x14ac:dyDescent="0.25">
      <c r="A29" s="3" t="s">
        <v>184</v>
      </c>
      <c r="B29" s="3" t="s">
        <v>166</v>
      </c>
      <c r="C29" s="3" t="s">
        <v>156</v>
      </c>
      <c r="D29" s="6">
        <v>22</v>
      </c>
      <c r="E29" s="8">
        <f>22*100/50</f>
        <v>44</v>
      </c>
      <c r="F29" s="3" t="s">
        <v>162</v>
      </c>
    </row>
    <row r="30" spans="1:6" x14ac:dyDescent="0.25">
      <c r="A30" t="s">
        <v>184</v>
      </c>
      <c r="B30" s="3" t="s">
        <v>170</v>
      </c>
      <c r="C30" s="3" t="s">
        <v>156</v>
      </c>
      <c r="D30" s="6">
        <v>5</v>
      </c>
      <c r="E30" s="8">
        <v>10</v>
      </c>
      <c r="F30" s="3" t="s">
        <v>162</v>
      </c>
    </row>
    <row r="31" spans="1:6" x14ac:dyDescent="0.25">
      <c r="A31" t="s">
        <v>184</v>
      </c>
      <c r="B31" s="3" t="s">
        <v>171</v>
      </c>
      <c r="C31" s="3" t="s">
        <v>156</v>
      </c>
      <c r="D31" s="7">
        <v>4</v>
      </c>
      <c r="E31" s="7">
        <v>8</v>
      </c>
      <c r="F31" s="3" t="s">
        <v>157</v>
      </c>
    </row>
    <row r="32" spans="1:6" x14ac:dyDescent="0.25">
      <c r="A32" t="s">
        <v>184</v>
      </c>
      <c r="B32" s="3" t="s">
        <v>168</v>
      </c>
      <c r="C32" s="3" t="s">
        <v>156</v>
      </c>
      <c r="D32" s="6">
        <v>13</v>
      </c>
      <c r="E32" s="8">
        <v>26</v>
      </c>
      <c r="F32" s="3" t="s">
        <v>162</v>
      </c>
    </row>
    <row r="33" spans="1:6" x14ac:dyDescent="0.25">
      <c r="A33" t="s">
        <v>184</v>
      </c>
      <c r="B33" s="3" t="s">
        <v>172</v>
      </c>
      <c r="C33" s="3" t="s">
        <v>156</v>
      </c>
      <c r="D33" s="7">
        <v>2</v>
      </c>
      <c r="E33" s="7">
        <f>2*100/50</f>
        <v>4</v>
      </c>
      <c r="F33" s="3" t="s">
        <v>157</v>
      </c>
    </row>
    <row r="34" spans="1:6" x14ac:dyDescent="0.25">
      <c r="B34" s="13"/>
      <c r="C34" s="3"/>
      <c r="D34" s="6"/>
      <c r="E34" s="8"/>
      <c r="F34" s="5"/>
    </row>
    <row r="35" spans="1:6" x14ac:dyDescent="0.25">
      <c r="B35" s="13"/>
      <c r="C35" s="3"/>
      <c r="D35" s="6"/>
      <c r="E35" s="8"/>
      <c r="F35" s="5"/>
    </row>
    <row r="36" spans="1:6" x14ac:dyDescent="0.25">
      <c r="B36" s="13"/>
      <c r="C36" s="3"/>
      <c r="D36" s="6"/>
      <c r="E36" s="8"/>
      <c r="F36" s="5"/>
    </row>
  </sheetData>
  <autoFilter ref="B2:F33">
    <sortState ref="B3:F33">
      <sortCondition ref="C2:C5"/>
    </sortState>
  </autoFilter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23"/>
  <sheetViews>
    <sheetView workbookViewId="0">
      <selection activeCell="F28" sqref="F28"/>
    </sheetView>
  </sheetViews>
  <sheetFormatPr defaultRowHeight="13.2" x14ac:dyDescent="0.25"/>
  <cols>
    <col min="2" max="2" width="36" customWidth="1"/>
    <col min="3" max="3" width="35.6640625" customWidth="1"/>
    <col min="4" max="4" width="10.5546875" style="7" customWidth="1"/>
    <col min="5" max="5" width="11.44140625" customWidth="1"/>
    <col min="6" max="6" width="21.109375" customWidth="1"/>
    <col min="7" max="7" width="19.33203125" customWidth="1"/>
  </cols>
  <sheetData>
    <row r="1" spans="1:8" x14ac:dyDescent="0.25">
      <c r="B1" s="23" t="s">
        <v>74</v>
      </c>
      <c r="C1" s="23"/>
      <c r="D1" s="23"/>
      <c r="E1" s="1"/>
      <c r="F1" s="1"/>
    </row>
    <row r="2" spans="1:8" x14ac:dyDescent="0.25">
      <c r="B2" s="9" t="s">
        <v>7</v>
      </c>
      <c r="C2" s="1" t="s">
        <v>2</v>
      </c>
      <c r="D2" s="1" t="s">
        <v>0</v>
      </c>
      <c r="E2" s="2" t="s">
        <v>3</v>
      </c>
      <c r="F2" s="2" t="s">
        <v>5</v>
      </c>
      <c r="G2" s="2" t="s">
        <v>1</v>
      </c>
      <c r="H2" s="2">
        <v>50</v>
      </c>
    </row>
    <row r="3" spans="1:8" x14ac:dyDescent="0.25">
      <c r="A3" s="3" t="s">
        <v>199</v>
      </c>
      <c r="B3" s="11" t="s">
        <v>146</v>
      </c>
      <c r="C3" s="3" t="s">
        <v>125</v>
      </c>
      <c r="D3" s="17">
        <v>30</v>
      </c>
      <c r="E3" s="20">
        <v>60</v>
      </c>
      <c r="F3" s="5" t="s">
        <v>136</v>
      </c>
    </row>
    <row r="4" spans="1:8" x14ac:dyDescent="0.25">
      <c r="A4" s="3" t="s">
        <v>184</v>
      </c>
      <c r="B4" s="13" t="s">
        <v>95</v>
      </c>
      <c r="C4" s="3" t="s">
        <v>86</v>
      </c>
      <c r="D4" s="6">
        <v>19</v>
      </c>
      <c r="E4" s="8">
        <f>D4*100/50</f>
        <v>38</v>
      </c>
      <c r="F4" s="5" t="s">
        <v>89</v>
      </c>
    </row>
    <row r="5" spans="1:8" x14ac:dyDescent="0.25">
      <c r="A5" s="3" t="s">
        <v>184</v>
      </c>
      <c r="B5" s="13" t="s">
        <v>190</v>
      </c>
      <c r="C5" s="3" t="s">
        <v>86</v>
      </c>
      <c r="D5" s="6">
        <v>16</v>
      </c>
      <c r="E5" s="8">
        <f>D5*100/50</f>
        <v>32</v>
      </c>
      <c r="F5" s="5" t="s">
        <v>89</v>
      </c>
    </row>
    <row r="6" spans="1:8" x14ac:dyDescent="0.25">
      <c r="A6" s="3" t="s">
        <v>184</v>
      </c>
      <c r="B6" s="13" t="s">
        <v>96</v>
      </c>
      <c r="C6" s="3" t="s">
        <v>86</v>
      </c>
      <c r="D6" s="6">
        <v>11</v>
      </c>
      <c r="E6" s="8">
        <f>D6*100/50</f>
        <v>22</v>
      </c>
      <c r="F6" s="5" t="s">
        <v>89</v>
      </c>
    </row>
    <row r="7" spans="1:8" x14ac:dyDescent="0.25">
      <c r="A7" s="3" t="s">
        <v>184</v>
      </c>
      <c r="B7" s="22" t="s">
        <v>191</v>
      </c>
      <c r="C7" s="3" t="s">
        <v>86</v>
      </c>
      <c r="D7" s="7">
        <v>4</v>
      </c>
      <c r="E7" s="8">
        <f>D7*100/50</f>
        <v>8</v>
      </c>
      <c r="F7" s="5" t="s">
        <v>89</v>
      </c>
    </row>
    <row r="8" spans="1:8" x14ac:dyDescent="0.25">
      <c r="A8" s="3" t="s">
        <v>199</v>
      </c>
      <c r="B8" s="3" t="s">
        <v>31</v>
      </c>
      <c r="C8" s="3" t="s">
        <v>4</v>
      </c>
      <c r="D8" s="7">
        <v>32</v>
      </c>
      <c r="E8" s="12">
        <f>32*100/50</f>
        <v>64</v>
      </c>
      <c r="F8" s="5" t="s">
        <v>11</v>
      </c>
    </row>
    <row r="9" spans="1:8" x14ac:dyDescent="0.25">
      <c r="A9" s="2" t="s">
        <v>183</v>
      </c>
      <c r="B9" s="3" t="s">
        <v>67</v>
      </c>
      <c r="C9" s="3" t="s">
        <v>4</v>
      </c>
      <c r="D9" s="7">
        <v>30</v>
      </c>
      <c r="E9" s="12">
        <v>60</v>
      </c>
      <c r="F9" s="5" t="s">
        <v>11</v>
      </c>
    </row>
    <row r="10" spans="1:8" x14ac:dyDescent="0.25">
      <c r="A10" s="2" t="s">
        <v>183</v>
      </c>
      <c r="B10" s="3" t="s">
        <v>26</v>
      </c>
      <c r="C10" s="3" t="s">
        <v>4</v>
      </c>
      <c r="D10" s="7">
        <v>28</v>
      </c>
      <c r="E10" s="12">
        <v>56</v>
      </c>
      <c r="F10" s="5" t="s">
        <v>25</v>
      </c>
    </row>
    <row r="11" spans="1:8" x14ac:dyDescent="0.25">
      <c r="A11" s="2" t="s">
        <v>183</v>
      </c>
      <c r="B11" s="3" t="s">
        <v>27</v>
      </c>
      <c r="C11" s="3" t="s">
        <v>4</v>
      </c>
      <c r="D11" s="7">
        <v>25</v>
      </c>
      <c r="E11" s="12">
        <v>50</v>
      </c>
      <c r="F11" s="5" t="s">
        <v>11</v>
      </c>
    </row>
    <row r="12" spans="1:8" x14ac:dyDescent="0.25">
      <c r="A12" s="3" t="s">
        <v>184</v>
      </c>
      <c r="B12" s="3" t="s">
        <v>29</v>
      </c>
      <c r="C12" s="3" t="s">
        <v>4</v>
      </c>
      <c r="D12" s="7">
        <v>22</v>
      </c>
      <c r="E12" s="12">
        <v>44</v>
      </c>
      <c r="F12" s="5" t="s">
        <v>11</v>
      </c>
    </row>
    <row r="13" spans="1:8" x14ac:dyDescent="0.25">
      <c r="A13" s="3" t="s">
        <v>184</v>
      </c>
      <c r="B13" s="3" t="s">
        <v>30</v>
      </c>
      <c r="C13" s="3" t="s">
        <v>4</v>
      </c>
      <c r="D13" s="7">
        <v>16</v>
      </c>
      <c r="E13" s="12">
        <v>32</v>
      </c>
      <c r="F13" s="5" t="s">
        <v>11</v>
      </c>
    </row>
    <row r="14" spans="1:8" x14ac:dyDescent="0.25">
      <c r="A14" s="3" t="s">
        <v>184</v>
      </c>
      <c r="B14" s="3" t="s">
        <v>62</v>
      </c>
      <c r="C14" s="3" t="s">
        <v>4</v>
      </c>
      <c r="D14" s="7">
        <v>12</v>
      </c>
      <c r="E14" s="12">
        <f>12*100/50</f>
        <v>24</v>
      </c>
      <c r="F14" s="5" t="s">
        <v>11</v>
      </c>
    </row>
    <row r="15" spans="1:8" x14ac:dyDescent="0.25">
      <c r="A15" s="3" t="s">
        <v>184</v>
      </c>
      <c r="B15" s="3" t="s">
        <v>64</v>
      </c>
      <c r="C15" s="3" t="s">
        <v>4</v>
      </c>
      <c r="D15" s="7">
        <v>9</v>
      </c>
      <c r="E15" s="12">
        <v>18</v>
      </c>
      <c r="F15" s="5" t="s">
        <v>11</v>
      </c>
    </row>
    <row r="16" spans="1:8" x14ac:dyDescent="0.25">
      <c r="A16" s="3" t="s">
        <v>184</v>
      </c>
      <c r="B16" s="3" t="s">
        <v>32</v>
      </c>
      <c r="C16" s="3" t="s">
        <v>4</v>
      </c>
      <c r="D16" s="7">
        <v>7</v>
      </c>
      <c r="E16" s="12">
        <v>14</v>
      </c>
      <c r="F16" s="5" t="s">
        <v>21</v>
      </c>
    </row>
    <row r="17" spans="1:6" x14ac:dyDescent="0.25">
      <c r="A17" s="3" t="s">
        <v>184</v>
      </c>
      <c r="B17" s="3" t="s">
        <v>28</v>
      </c>
      <c r="C17" s="3" t="s">
        <v>4</v>
      </c>
      <c r="D17" s="7">
        <v>5</v>
      </c>
      <c r="E17" s="12">
        <v>10</v>
      </c>
      <c r="F17" s="5" t="s">
        <v>21</v>
      </c>
    </row>
    <row r="18" spans="1:6" x14ac:dyDescent="0.25">
      <c r="A18" s="3" t="s">
        <v>184</v>
      </c>
      <c r="B18" s="3" t="s">
        <v>61</v>
      </c>
      <c r="C18" s="3" t="s">
        <v>4</v>
      </c>
      <c r="D18" s="7">
        <v>5</v>
      </c>
      <c r="E18" s="12">
        <v>10</v>
      </c>
      <c r="F18" s="5" t="s">
        <v>11</v>
      </c>
    </row>
    <row r="19" spans="1:6" x14ac:dyDescent="0.25">
      <c r="A19" s="3" t="s">
        <v>184</v>
      </c>
      <c r="B19" s="3" t="s">
        <v>66</v>
      </c>
      <c r="C19" s="3" t="s">
        <v>4</v>
      </c>
      <c r="D19" s="7">
        <v>5</v>
      </c>
      <c r="E19" s="12">
        <v>10</v>
      </c>
      <c r="F19" s="5" t="s">
        <v>25</v>
      </c>
    </row>
    <row r="20" spans="1:6" x14ac:dyDescent="0.25">
      <c r="A20" s="3" t="s">
        <v>184</v>
      </c>
      <c r="B20" s="3" t="s">
        <v>65</v>
      </c>
      <c r="C20" s="3" t="s">
        <v>4</v>
      </c>
      <c r="D20" s="7">
        <v>4</v>
      </c>
      <c r="E20" s="12">
        <v>8</v>
      </c>
      <c r="F20" s="5" t="s">
        <v>11</v>
      </c>
    </row>
    <row r="21" spans="1:6" x14ac:dyDescent="0.25">
      <c r="A21" s="3" t="s">
        <v>184</v>
      </c>
      <c r="B21" s="3" t="s">
        <v>63</v>
      </c>
      <c r="C21" s="3" t="s">
        <v>4</v>
      </c>
      <c r="D21" s="7">
        <v>3</v>
      </c>
      <c r="E21" s="12">
        <v>6</v>
      </c>
      <c r="F21" s="5" t="s">
        <v>11</v>
      </c>
    </row>
    <row r="22" spans="1:6" x14ac:dyDescent="0.25">
      <c r="A22" s="3" t="s">
        <v>184</v>
      </c>
      <c r="B22" s="3" t="s">
        <v>173</v>
      </c>
      <c r="C22" s="3" t="s">
        <v>156</v>
      </c>
      <c r="D22" s="6">
        <v>20</v>
      </c>
      <c r="E22" s="8">
        <v>40</v>
      </c>
      <c r="F22" s="5" t="s">
        <v>162</v>
      </c>
    </row>
    <row r="23" spans="1:6" x14ac:dyDescent="0.25">
      <c r="E23" s="7"/>
    </row>
  </sheetData>
  <autoFilter ref="B2:F22">
    <sortState ref="B3:F22">
      <sortCondition ref="C2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28"/>
  <sheetViews>
    <sheetView workbookViewId="0">
      <selection activeCell="A20" sqref="A20"/>
    </sheetView>
  </sheetViews>
  <sheetFormatPr defaultRowHeight="13.2" x14ac:dyDescent="0.25"/>
  <cols>
    <col min="2" max="2" width="41" customWidth="1"/>
    <col min="3" max="3" width="39.5546875" style="7" customWidth="1"/>
    <col min="4" max="4" width="11.5546875" style="7" customWidth="1"/>
    <col min="5" max="5" width="11.6640625" customWidth="1"/>
    <col min="6" max="6" width="16.33203125" customWidth="1"/>
    <col min="7" max="7" width="12.109375" customWidth="1"/>
  </cols>
  <sheetData>
    <row r="1" spans="1:9" x14ac:dyDescent="0.25">
      <c r="B1" s="23" t="s">
        <v>75</v>
      </c>
      <c r="C1" s="23"/>
      <c r="D1" s="23"/>
      <c r="E1" s="1"/>
      <c r="F1" s="1"/>
    </row>
    <row r="2" spans="1:9" x14ac:dyDescent="0.25">
      <c r="B2" s="10" t="s">
        <v>7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/>
      <c r="I2">
        <v>45</v>
      </c>
    </row>
    <row r="3" spans="1:9" x14ac:dyDescent="0.25">
      <c r="A3" s="2" t="s">
        <v>182</v>
      </c>
      <c r="B3" t="s">
        <v>120</v>
      </c>
      <c r="C3" s="14" t="s">
        <v>114</v>
      </c>
      <c r="D3" s="7">
        <v>34</v>
      </c>
      <c r="E3" s="8">
        <f t="shared" ref="E3:E24" si="0">D3*100/45</f>
        <v>75.555555555555557</v>
      </c>
      <c r="F3" s="3" t="s">
        <v>117</v>
      </c>
    </row>
    <row r="4" spans="1:9" x14ac:dyDescent="0.25">
      <c r="A4" s="3" t="s">
        <v>184</v>
      </c>
      <c r="B4" s="11" t="s">
        <v>147</v>
      </c>
      <c r="C4" s="11" t="s">
        <v>125</v>
      </c>
      <c r="D4" s="17">
        <v>6</v>
      </c>
      <c r="E4" s="8">
        <f t="shared" si="0"/>
        <v>13.333333333333334</v>
      </c>
      <c r="F4" s="11" t="s">
        <v>136</v>
      </c>
    </row>
    <row r="5" spans="1:9" x14ac:dyDescent="0.25">
      <c r="A5" s="3" t="s">
        <v>200</v>
      </c>
      <c r="B5" t="s">
        <v>194</v>
      </c>
      <c r="C5" s="3" t="s">
        <v>86</v>
      </c>
      <c r="D5" s="7">
        <v>30</v>
      </c>
      <c r="E5" s="8">
        <f t="shared" si="0"/>
        <v>66.666666666666671</v>
      </c>
      <c r="F5" t="s">
        <v>87</v>
      </c>
    </row>
    <row r="6" spans="1:9" x14ac:dyDescent="0.25">
      <c r="A6" s="3" t="s">
        <v>184</v>
      </c>
      <c r="B6" t="s">
        <v>193</v>
      </c>
      <c r="C6" s="3" t="s">
        <v>86</v>
      </c>
      <c r="D6" s="7">
        <v>15</v>
      </c>
      <c r="E6" s="8">
        <f t="shared" si="0"/>
        <v>33.333333333333336</v>
      </c>
      <c r="F6" t="s">
        <v>87</v>
      </c>
    </row>
    <row r="7" spans="1:9" x14ac:dyDescent="0.25">
      <c r="A7" s="3" t="s">
        <v>184</v>
      </c>
      <c r="B7" t="s">
        <v>192</v>
      </c>
      <c r="C7" s="3" t="s">
        <v>86</v>
      </c>
      <c r="D7" s="7">
        <v>3</v>
      </c>
      <c r="E7" s="8">
        <f t="shared" si="0"/>
        <v>6.666666666666667</v>
      </c>
      <c r="F7" t="s">
        <v>87</v>
      </c>
    </row>
    <row r="8" spans="1:9" x14ac:dyDescent="0.25">
      <c r="A8" s="2" t="s">
        <v>182</v>
      </c>
      <c r="B8" s="11" t="s">
        <v>76</v>
      </c>
      <c r="C8" s="3" t="s">
        <v>4</v>
      </c>
      <c r="D8" s="6">
        <v>30</v>
      </c>
      <c r="E8" s="8">
        <f t="shared" si="0"/>
        <v>66.666666666666671</v>
      </c>
      <c r="F8" s="5" t="s">
        <v>12</v>
      </c>
    </row>
    <row r="9" spans="1:9" x14ac:dyDescent="0.25">
      <c r="A9" s="2" t="s">
        <v>183</v>
      </c>
      <c r="B9" s="11" t="s">
        <v>84</v>
      </c>
      <c r="C9" s="3" t="s">
        <v>4</v>
      </c>
      <c r="D9" s="7">
        <v>28</v>
      </c>
      <c r="E9" s="8">
        <f t="shared" si="0"/>
        <v>62.222222222222221</v>
      </c>
      <c r="F9" s="5" t="s">
        <v>10</v>
      </c>
    </row>
    <row r="10" spans="1:9" x14ac:dyDescent="0.25">
      <c r="A10" s="2" t="s">
        <v>183</v>
      </c>
      <c r="B10" s="11" t="s">
        <v>82</v>
      </c>
      <c r="C10" s="3" t="s">
        <v>4</v>
      </c>
      <c r="D10" s="7">
        <v>27</v>
      </c>
      <c r="E10" s="8">
        <f t="shared" si="0"/>
        <v>60</v>
      </c>
      <c r="F10" s="5" t="s">
        <v>10</v>
      </c>
    </row>
    <row r="11" spans="1:9" x14ac:dyDescent="0.25">
      <c r="A11" s="2" t="s">
        <v>183</v>
      </c>
      <c r="B11" s="3" t="s">
        <v>80</v>
      </c>
      <c r="C11" s="3" t="s">
        <v>4</v>
      </c>
      <c r="D11" s="7">
        <v>24</v>
      </c>
      <c r="E11" s="8">
        <f t="shared" si="0"/>
        <v>53.333333333333336</v>
      </c>
      <c r="F11" s="5" t="s">
        <v>24</v>
      </c>
    </row>
    <row r="12" spans="1:9" x14ac:dyDescent="0.25">
      <c r="A12" s="2" t="s">
        <v>183</v>
      </c>
      <c r="B12" s="11" t="s">
        <v>41</v>
      </c>
      <c r="C12" s="3" t="s">
        <v>4</v>
      </c>
      <c r="D12" s="7">
        <v>22</v>
      </c>
      <c r="E12" s="8">
        <f t="shared" si="0"/>
        <v>48.888888888888886</v>
      </c>
      <c r="F12" s="5" t="s">
        <v>12</v>
      </c>
    </row>
    <row r="13" spans="1:9" x14ac:dyDescent="0.25">
      <c r="A13" s="2" t="s">
        <v>183</v>
      </c>
      <c r="B13" s="11" t="s">
        <v>85</v>
      </c>
      <c r="C13" s="3" t="s">
        <v>4</v>
      </c>
      <c r="D13" s="7">
        <v>21</v>
      </c>
      <c r="E13" s="8">
        <f t="shared" si="0"/>
        <v>46.666666666666664</v>
      </c>
      <c r="F13" s="5" t="s">
        <v>24</v>
      </c>
    </row>
    <row r="14" spans="1:9" x14ac:dyDescent="0.25">
      <c r="A14" s="3" t="s">
        <v>184</v>
      </c>
      <c r="B14" s="11" t="s">
        <v>81</v>
      </c>
      <c r="C14" s="3" t="s">
        <v>4</v>
      </c>
      <c r="D14" s="7">
        <v>20</v>
      </c>
      <c r="E14" s="8">
        <f t="shared" si="0"/>
        <v>44.444444444444443</v>
      </c>
      <c r="F14" s="5" t="s">
        <v>10</v>
      </c>
    </row>
    <row r="15" spans="1:9" x14ac:dyDescent="0.25">
      <c r="A15" s="3" t="s">
        <v>184</v>
      </c>
      <c r="B15" s="11" t="s">
        <v>77</v>
      </c>
      <c r="C15" s="3" t="s">
        <v>4</v>
      </c>
      <c r="D15" s="6">
        <v>16</v>
      </c>
      <c r="E15" s="8">
        <f t="shared" si="0"/>
        <v>35.555555555555557</v>
      </c>
      <c r="F15" s="5" t="s">
        <v>24</v>
      </c>
    </row>
    <row r="16" spans="1:9" x14ac:dyDescent="0.25">
      <c r="A16" s="3" t="s">
        <v>184</v>
      </c>
      <c r="B16" s="11" t="s">
        <v>79</v>
      </c>
      <c r="C16" s="3" t="s">
        <v>4</v>
      </c>
      <c r="D16" s="6">
        <v>14</v>
      </c>
      <c r="E16" s="8">
        <f t="shared" si="0"/>
        <v>31.111111111111111</v>
      </c>
      <c r="F16" s="5" t="s">
        <v>24</v>
      </c>
    </row>
    <row r="17" spans="1:6" x14ac:dyDescent="0.25">
      <c r="A17" s="3" t="s">
        <v>184</v>
      </c>
      <c r="B17" s="11" t="s">
        <v>83</v>
      </c>
      <c r="C17" s="3" t="s">
        <v>4</v>
      </c>
      <c r="D17" s="7">
        <v>12</v>
      </c>
      <c r="E17" s="8">
        <f t="shared" si="0"/>
        <v>26.666666666666668</v>
      </c>
      <c r="F17" s="5" t="s">
        <v>10</v>
      </c>
    </row>
    <row r="18" spans="1:6" x14ac:dyDescent="0.25">
      <c r="A18" s="3" t="s">
        <v>184</v>
      </c>
      <c r="B18" s="11" t="s">
        <v>40</v>
      </c>
      <c r="C18" s="3" t="s">
        <v>4</v>
      </c>
      <c r="D18" s="7">
        <v>9</v>
      </c>
      <c r="E18" s="8">
        <f t="shared" si="0"/>
        <v>20</v>
      </c>
      <c r="F18" s="5" t="s">
        <v>12</v>
      </c>
    </row>
    <row r="19" spans="1:6" x14ac:dyDescent="0.25">
      <c r="A19" s="3" t="s">
        <v>184</v>
      </c>
      <c r="B19" s="11" t="s">
        <v>78</v>
      </c>
      <c r="C19" s="3" t="s">
        <v>4</v>
      </c>
      <c r="D19" s="6">
        <v>6</v>
      </c>
      <c r="E19" s="8">
        <f t="shared" si="0"/>
        <v>13.333333333333334</v>
      </c>
      <c r="F19" s="5" t="s">
        <v>10</v>
      </c>
    </row>
    <row r="20" spans="1:6" x14ac:dyDescent="0.25">
      <c r="A20" s="2" t="s">
        <v>182</v>
      </c>
      <c r="B20" s="11" t="s">
        <v>174</v>
      </c>
      <c r="C20" s="3" t="s">
        <v>156</v>
      </c>
      <c r="D20" s="6">
        <v>29</v>
      </c>
      <c r="E20" s="8">
        <f t="shared" si="0"/>
        <v>64.444444444444443</v>
      </c>
      <c r="F20" s="5" t="s">
        <v>162</v>
      </c>
    </row>
    <row r="21" spans="1:6" x14ac:dyDescent="0.25">
      <c r="A21" s="2" t="s">
        <v>183</v>
      </c>
      <c r="B21" s="11" t="s">
        <v>175</v>
      </c>
      <c r="C21" s="3" t="s">
        <v>156</v>
      </c>
      <c r="D21" s="6">
        <v>28</v>
      </c>
      <c r="E21" s="8">
        <f t="shared" si="0"/>
        <v>62.222222222222221</v>
      </c>
      <c r="F21" s="5" t="s">
        <v>162</v>
      </c>
    </row>
    <row r="22" spans="1:6" x14ac:dyDescent="0.25">
      <c r="A22" s="2" t="s">
        <v>183</v>
      </c>
      <c r="B22" s="11" t="s">
        <v>176</v>
      </c>
      <c r="C22" s="3" t="s">
        <v>156</v>
      </c>
      <c r="D22" s="6">
        <v>28</v>
      </c>
      <c r="E22" s="8">
        <f t="shared" si="0"/>
        <v>62.222222222222221</v>
      </c>
      <c r="F22" s="5" t="s">
        <v>162</v>
      </c>
    </row>
    <row r="23" spans="1:6" x14ac:dyDescent="0.25">
      <c r="A23" s="2" t="s">
        <v>183</v>
      </c>
      <c r="B23" s="11" t="s">
        <v>177</v>
      </c>
      <c r="C23" s="3" t="s">
        <v>156</v>
      </c>
      <c r="D23" s="6">
        <v>26</v>
      </c>
      <c r="E23" s="8">
        <f t="shared" si="0"/>
        <v>57.777777777777779</v>
      </c>
      <c r="F23" s="5" t="s">
        <v>178</v>
      </c>
    </row>
    <row r="24" spans="1:6" x14ac:dyDescent="0.25">
      <c r="A24" s="3" t="s">
        <v>184</v>
      </c>
      <c r="B24" s="11" t="s">
        <v>179</v>
      </c>
      <c r="C24" s="3" t="s">
        <v>156</v>
      </c>
      <c r="D24" s="6">
        <v>12</v>
      </c>
      <c r="E24" s="8">
        <f t="shared" si="0"/>
        <v>26.666666666666668</v>
      </c>
      <c r="F24" s="5" t="s">
        <v>162</v>
      </c>
    </row>
    <row r="25" spans="1:6" x14ac:dyDescent="0.25">
      <c r="A25" s="3"/>
      <c r="B25" s="11"/>
      <c r="C25" s="3"/>
      <c r="D25" s="6"/>
      <c r="E25" s="8"/>
      <c r="F25" s="5"/>
    </row>
    <row r="26" spans="1:6" x14ac:dyDescent="0.25">
      <c r="A26" s="3"/>
      <c r="B26" s="11"/>
      <c r="C26" s="3"/>
      <c r="D26" s="6"/>
      <c r="E26" s="8"/>
      <c r="F26" s="5"/>
    </row>
    <row r="27" spans="1:6" x14ac:dyDescent="0.25">
      <c r="A27" s="3"/>
      <c r="B27" s="11"/>
      <c r="C27" s="3"/>
      <c r="D27" s="6"/>
      <c r="E27" s="8"/>
      <c r="F27" s="5"/>
    </row>
    <row r="28" spans="1:6" x14ac:dyDescent="0.25">
      <c r="A28" s="3"/>
      <c r="B28" s="11"/>
      <c r="C28" s="3"/>
      <c r="D28" s="6"/>
      <c r="E28" s="8"/>
      <c r="F28" s="5"/>
    </row>
  </sheetData>
  <autoFilter ref="B2:F24">
    <sortState ref="B3:F24">
      <sortCondition ref="C2:C7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14"/>
  <sheetViews>
    <sheetView workbookViewId="0">
      <selection activeCell="C23" sqref="C23"/>
    </sheetView>
  </sheetViews>
  <sheetFormatPr defaultRowHeight="13.2" x14ac:dyDescent="0.25"/>
  <cols>
    <col min="2" max="2" width="36.5546875" customWidth="1"/>
    <col min="3" max="3" width="33.44140625" customWidth="1"/>
    <col min="4" max="4" width="12.5546875" style="7" customWidth="1"/>
    <col min="5" max="5" width="11.5546875" style="7" customWidth="1"/>
    <col min="6" max="6" width="20.109375" customWidth="1"/>
    <col min="7" max="7" width="19.6640625" customWidth="1"/>
  </cols>
  <sheetData>
    <row r="1" spans="1:8" x14ac:dyDescent="0.25">
      <c r="B1" s="23" t="s">
        <v>73</v>
      </c>
      <c r="C1" s="23"/>
      <c r="D1" s="23"/>
      <c r="E1" s="1"/>
      <c r="F1" s="1"/>
    </row>
    <row r="2" spans="1:8" x14ac:dyDescent="0.25">
      <c r="B2" s="9" t="s">
        <v>7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45</v>
      </c>
    </row>
    <row r="3" spans="1:8" x14ac:dyDescent="0.25">
      <c r="A3" s="2" t="s">
        <v>182</v>
      </c>
      <c r="B3" s="13" t="s">
        <v>97</v>
      </c>
      <c r="C3" s="3" t="s">
        <v>86</v>
      </c>
      <c r="D3" s="6">
        <v>32</v>
      </c>
      <c r="E3" s="8">
        <f>D3*100/45</f>
        <v>71.111111111111114</v>
      </c>
      <c r="F3" s="5" t="s">
        <v>87</v>
      </c>
    </row>
    <row r="4" spans="1:8" x14ac:dyDescent="0.25">
      <c r="A4" s="2" t="s">
        <v>183</v>
      </c>
      <c r="B4" s="13" t="s">
        <v>196</v>
      </c>
      <c r="C4" s="3" t="s">
        <v>86</v>
      </c>
      <c r="D4" s="7">
        <v>22</v>
      </c>
      <c r="E4" s="8">
        <f>D4*100/45</f>
        <v>48.888888888888886</v>
      </c>
      <c r="F4" s="5" t="s">
        <v>87</v>
      </c>
    </row>
    <row r="5" spans="1:8" x14ac:dyDescent="0.25">
      <c r="A5" s="3" t="s">
        <v>184</v>
      </c>
      <c r="B5" s="13" t="s">
        <v>195</v>
      </c>
      <c r="C5" s="3" t="s">
        <v>86</v>
      </c>
      <c r="D5" s="6">
        <v>0</v>
      </c>
      <c r="E5" s="8">
        <f>D5*100/45</f>
        <v>0</v>
      </c>
      <c r="F5" s="5" t="s">
        <v>87</v>
      </c>
    </row>
    <row r="6" spans="1:8" x14ac:dyDescent="0.25">
      <c r="A6" s="2" t="s">
        <v>182</v>
      </c>
      <c r="B6" s="3" t="s">
        <v>43</v>
      </c>
      <c r="C6" s="3" t="s">
        <v>4</v>
      </c>
      <c r="D6" s="6">
        <v>35</v>
      </c>
      <c r="E6" s="8">
        <f>35*100/45</f>
        <v>77.777777777777771</v>
      </c>
      <c r="F6" s="5" t="s">
        <v>12</v>
      </c>
    </row>
    <row r="7" spans="1:8" x14ac:dyDescent="0.25">
      <c r="A7" s="2" t="s">
        <v>183</v>
      </c>
      <c r="B7" s="3" t="s">
        <v>68</v>
      </c>
      <c r="C7" s="3" t="s">
        <v>4</v>
      </c>
      <c r="D7" s="6">
        <v>30</v>
      </c>
      <c r="E7" s="8">
        <f>30*100/45</f>
        <v>66.666666666666671</v>
      </c>
      <c r="F7" s="5" t="s">
        <v>12</v>
      </c>
    </row>
    <row r="8" spans="1:8" x14ac:dyDescent="0.25">
      <c r="A8" s="2" t="s">
        <v>183</v>
      </c>
      <c r="B8" s="3" t="s">
        <v>44</v>
      </c>
      <c r="C8" s="3" t="s">
        <v>4</v>
      </c>
      <c r="D8" s="6">
        <v>29</v>
      </c>
      <c r="E8" s="8">
        <f>29*100/45</f>
        <v>64.444444444444443</v>
      </c>
      <c r="F8" s="5" t="s">
        <v>12</v>
      </c>
    </row>
    <row r="9" spans="1:8" x14ac:dyDescent="0.25">
      <c r="A9" s="2" t="s">
        <v>183</v>
      </c>
      <c r="B9" s="3" t="s">
        <v>42</v>
      </c>
      <c r="C9" s="3" t="s">
        <v>4</v>
      </c>
      <c r="D9" s="6">
        <v>28</v>
      </c>
      <c r="E9" s="8">
        <f>28*100/45</f>
        <v>62.222222222222221</v>
      </c>
      <c r="F9" s="5" t="s">
        <v>12</v>
      </c>
    </row>
    <row r="10" spans="1:8" x14ac:dyDescent="0.25">
      <c r="A10" s="2" t="s">
        <v>183</v>
      </c>
      <c r="B10" s="3" t="s">
        <v>180</v>
      </c>
      <c r="C10" s="3" t="s">
        <v>156</v>
      </c>
      <c r="D10" s="6">
        <v>26</v>
      </c>
      <c r="E10" s="8">
        <f>26*100/45</f>
        <v>57.777777777777779</v>
      </c>
      <c r="F10" s="5" t="s">
        <v>157</v>
      </c>
    </row>
    <row r="11" spans="1:8" x14ac:dyDescent="0.25">
      <c r="A11" s="3" t="s">
        <v>184</v>
      </c>
      <c r="B11" s="3" t="s">
        <v>181</v>
      </c>
      <c r="C11" s="3" t="s">
        <v>156</v>
      </c>
      <c r="D11" s="6">
        <v>20</v>
      </c>
      <c r="E11" s="8">
        <f>20*100/45</f>
        <v>44.444444444444443</v>
      </c>
      <c r="F11" s="5" t="s">
        <v>157</v>
      </c>
    </row>
    <row r="12" spans="1:8" x14ac:dyDescent="0.25">
      <c r="A12" s="3" t="s">
        <v>184</v>
      </c>
      <c r="B12" s="3" t="s">
        <v>108</v>
      </c>
      <c r="C12" s="3" t="s">
        <v>101</v>
      </c>
      <c r="D12" s="6">
        <v>15</v>
      </c>
      <c r="E12" s="8">
        <f>D12*100/45</f>
        <v>33.333333333333336</v>
      </c>
      <c r="F12" s="5" t="s">
        <v>109</v>
      </c>
    </row>
    <row r="13" spans="1:8" x14ac:dyDescent="0.25">
      <c r="B13" s="3"/>
      <c r="C13" s="3"/>
      <c r="D13" s="6"/>
      <c r="E13" s="8"/>
      <c r="F13" s="5"/>
    </row>
    <row r="14" spans="1:8" x14ac:dyDescent="0.25">
      <c r="B14" s="3"/>
      <c r="C14" s="3"/>
      <c r="D14" s="6"/>
      <c r="E14" s="8"/>
      <c r="F14" s="5"/>
    </row>
  </sheetData>
  <autoFilter ref="B2:F12">
    <sortState ref="B3:F12">
      <sortCondition ref="C2:C10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H11"/>
  <sheetViews>
    <sheetView tabSelected="1" workbookViewId="0">
      <selection activeCell="B9" sqref="B9:F10"/>
    </sheetView>
  </sheetViews>
  <sheetFormatPr defaultRowHeight="13.2" x14ac:dyDescent="0.25"/>
  <cols>
    <col min="2" max="2" width="34.6640625" customWidth="1"/>
    <col min="3" max="3" width="34.88671875" customWidth="1"/>
    <col min="4" max="4" width="9.88671875" style="7" customWidth="1"/>
    <col min="5" max="5" width="11.33203125" style="7" customWidth="1"/>
    <col min="6" max="6" width="15.6640625" customWidth="1"/>
    <col min="7" max="7" width="19" customWidth="1"/>
  </cols>
  <sheetData>
    <row r="1" spans="1:8" x14ac:dyDescent="0.25">
      <c r="B1" s="23" t="s">
        <v>72</v>
      </c>
      <c r="C1" s="23"/>
      <c r="D1" s="23"/>
      <c r="E1" s="1"/>
      <c r="F1" s="1"/>
    </row>
    <row r="2" spans="1:8" x14ac:dyDescent="0.25">
      <c r="B2" s="9" t="s">
        <v>7</v>
      </c>
      <c r="C2" s="1" t="s">
        <v>2</v>
      </c>
      <c r="D2" s="1" t="s">
        <v>0</v>
      </c>
      <c r="E2" s="1" t="s">
        <v>3</v>
      </c>
      <c r="F2" s="1" t="s">
        <v>5</v>
      </c>
      <c r="G2" s="2" t="s">
        <v>1</v>
      </c>
      <c r="H2" s="2">
        <v>45</v>
      </c>
    </row>
    <row r="3" spans="1:8" x14ac:dyDescent="0.25">
      <c r="A3" s="2" t="s">
        <v>182</v>
      </c>
      <c r="B3" s="3" t="s">
        <v>148</v>
      </c>
      <c r="C3" s="3" t="s">
        <v>125</v>
      </c>
      <c r="D3" s="6">
        <v>25</v>
      </c>
      <c r="E3" s="8">
        <f>25*100/45</f>
        <v>55.555555555555557</v>
      </c>
      <c r="F3" s="3" t="s">
        <v>149</v>
      </c>
    </row>
    <row r="4" spans="1:8" x14ac:dyDescent="0.25">
      <c r="A4" s="3" t="s">
        <v>184</v>
      </c>
      <c r="B4" s="3" t="s">
        <v>98</v>
      </c>
      <c r="C4" s="3" t="s">
        <v>86</v>
      </c>
      <c r="D4" s="6">
        <v>8</v>
      </c>
      <c r="E4" s="8">
        <f>D4*100/45</f>
        <v>17.777777777777779</v>
      </c>
      <c r="F4" s="5" t="s">
        <v>89</v>
      </c>
    </row>
    <row r="5" spans="1:8" x14ac:dyDescent="0.25">
      <c r="A5" s="3" t="s">
        <v>184</v>
      </c>
      <c r="B5" s="3" t="s">
        <v>99</v>
      </c>
      <c r="C5" s="3" t="s">
        <v>86</v>
      </c>
      <c r="D5" s="6">
        <v>8</v>
      </c>
      <c r="E5" s="8">
        <f>D5*100/45</f>
        <v>17.777777777777779</v>
      </c>
      <c r="F5" s="5" t="s">
        <v>89</v>
      </c>
    </row>
    <row r="6" spans="1:8" x14ac:dyDescent="0.25">
      <c r="A6" s="3" t="s">
        <v>184</v>
      </c>
      <c r="B6" t="s">
        <v>197</v>
      </c>
      <c r="C6" s="3" t="s">
        <v>86</v>
      </c>
      <c r="D6" s="7">
        <v>5</v>
      </c>
      <c r="E6" s="8">
        <f>D6*100/45</f>
        <v>11.111111111111111</v>
      </c>
      <c r="F6" s="5" t="s">
        <v>89</v>
      </c>
    </row>
    <row r="7" spans="1:8" x14ac:dyDescent="0.25">
      <c r="A7" s="2" t="s">
        <v>182</v>
      </c>
      <c r="B7" s="3" t="s">
        <v>45</v>
      </c>
      <c r="C7" s="3" t="s">
        <v>4</v>
      </c>
      <c r="D7" s="6">
        <v>45</v>
      </c>
      <c r="E7" s="8">
        <v>100</v>
      </c>
      <c r="F7" s="5" t="s">
        <v>12</v>
      </c>
      <c r="G7" s="3"/>
    </row>
    <row r="8" spans="1:8" x14ac:dyDescent="0.25">
      <c r="A8" s="2" t="s">
        <v>183</v>
      </c>
      <c r="B8" s="3" t="s">
        <v>46</v>
      </c>
      <c r="C8" s="3" t="s">
        <v>4</v>
      </c>
      <c r="D8" s="6">
        <v>30</v>
      </c>
      <c r="E8" s="8">
        <f>30*100/45</f>
        <v>66.666666666666671</v>
      </c>
      <c r="F8" s="5" t="s">
        <v>12</v>
      </c>
    </row>
    <row r="9" spans="1:8" x14ac:dyDescent="0.25">
      <c r="A9" s="2" t="s">
        <v>183</v>
      </c>
      <c r="B9" s="3" t="s">
        <v>110</v>
      </c>
      <c r="C9" s="3" t="s">
        <v>101</v>
      </c>
      <c r="D9" s="6">
        <v>34</v>
      </c>
      <c r="E9" s="8">
        <f>D9*100/45</f>
        <v>75.555555555555557</v>
      </c>
      <c r="F9" s="5" t="s">
        <v>111</v>
      </c>
    </row>
    <row r="10" spans="1:8" x14ac:dyDescent="0.25">
      <c r="A10" s="2" t="s">
        <v>183</v>
      </c>
      <c r="B10" s="3" t="s">
        <v>112</v>
      </c>
      <c r="C10" s="3" t="s">
        <v>101</v>
      </c>
      <c r="D10" s="6">
        <v>23</v>
      </c>
      <c r="E10" s="8">
        <f>D10*100/45</f>
        <v>51.111111111111114</v>
      </c>
      <c r="F10" s="5" t="s">
        <v>111</v>
      </c>
    </row>
    <row r="11" spans="1:8" x14ac:dyDescent="0.25">
      <c r="A11" s="2" t="s">
        <v>182</v>
      </c>
      <c r="B11" s="15" t="s">
        <v>121</v>
      </c>
      <c r="C11" s="16" t="s">
        <v>122</v>
      </c>
      <c r="D11" s="7">
        <v>28</v>
      </c>
      <c r="E11" s="8">
        <f>D11*100/45</f>
        <v>62.222222222222221</v>
      </c>
      <c r="F11" s="15" t="s">
        <v>123</v>
      </c>
    </row>
  </sheetData>
  <autoFilter ref="B2:F11">
    <sortState ref="B3:F11">
      <sortCondition ref="C2:C7"/>
    </sortState>
  </autoFilter>
  <mergeCells count="1">
    <mergeCell ref="B1:D1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1996-10-08T23:32:33Z</dcterms:created>
  <dcterms:modified xsi:type="dcterms:W3CDTF">2025-11-05T08:11:16Z</dcterms:modified>
</cp:coreProperties>
</file>